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chedule" sheetId="3" state="visible" r:id="rId3"/>
    <sheet xmlns:r="http://schemas.openxmlformats.org/officeDocument/2006/relationships" name="Results" sheetId="4" state="visible" r:id="rId4"/>
    <sheet xmlns:r="http://schemas.openxmlformats.org/officeDocument/2006/relationships" name="Freeze" sheetId="5" state="visible" r:id="rId5"/>
    <sheet xmlns:r="http://schemas.openxmlformats.org/officeDocument/2006/relationships" name="Checks" sheetId="6" state="visible" r:id="rId6"/>
    <sheet xmlns:r="http://schemas.openxmlformats.org/officeDocument/2006/relationships" name="Sensitivit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3" borderId="0" applyAlignment="1" pivotButton="0" quotePrefix="0" xfId="0">
      <alignment wrapText="1"/>
    </xf>
    <xf numFmtId="0" fontId="0" fillId="4" borderId="0" pivotButton="0" quotePrefix="0" xfId="0"/>
    <xf numFmtId="2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Velocity banking spreadsheet: reference model RM-1.1, workbook v1.0</t>
        </is>
      </c>
    </row>
    <row r="2">
      <c r="A2" s="2" t="inlineStr">
        <is>
          <t>As of 2026-09-20. Illustrative model. Not financial, tax or legal advice. Results do not transfer to your loan without your own inputs.</t>
        </is>
      </c>
    </row>
    <row r="3">
      <c r="A3" s="2" t="inlineStr"/>
    </row>
    <row r="4">
      <c r="A4" s="1" t="inlineStr">
        <is>
          <t>What each tab is</t>
        </is>
      </c>
    </row>
    <row r="5">
      <c r="A5" s="2" t="inlineStr">
        <is>
          <t>Inputs: yellow cells are yours to edit. Loan B and Loan A presets are in columns D and E (values you can copy into column B).</t>
        </is>
      </c>
    </row>
    <row r="6">
      <c r="A6" s="2" t="inlineStr">
        <is>
          <t>Schedule: LIVE FORMULAS. Monthly rows for S1 (all extra cash to the mortgage) and S2 (HELOC chunk path). Green header = live.</t>
        </is>
      </c>
    </row>
    <row r="7">
      <c r="A7" s="2" t="inlineStr">
        <is>
          <t>Results: LIVE FORMULAS. Months to payoff, interest, and net position at the horizon for S0, S1 and S2, and the S2-minus-S1 gap.</t>
        </is>
      </c>
    </row>
    <row r="8">
      <c r="A8" s="2" t="inlineStr">
        <is>
          <t>Freeze: LIVE FORMULAS. What you would have to carry each month if the lender stopped new draws, and the cost of six months of lost income.</t>
        </is>
      </c>
    </row>
    <row r="9">
      <c r="A9" s="2" t="inlineStr">
        <is>
          <t>Checks: LIVE FORMULAS. Model months and interest compared with Excel NPER and a closed form for S0 and S1. S2 has no closed form.</t>
        </is>
      </c>
    </row>
    <row r="10">
      <c r="A10" s="2" t="inlineStr">
        <is>
          <t>Sensitivity: PASTED VALUES (orange), produced by the scripted RM-1.1 run for the two preset loans. Not recalculated in Excel.</t>
        </is>
      </c>
    </row>
    <row r="11">
      <c r="A11" s="2" t="inlineStr"/>
    </row>
    <row r="12">
      <c r="A12" s="1" t="inlineStr">
        <is>
          <t>Definitions</t>
        </is>
      </c>
    </row>
    <row r="13">
      <c r="A13" s="2" t="inlineStr">
        <is>
          <t>Net position at the horizon = cash retained minus debt outstanding minus the HELOC fee. Higher is better. Horizon = remaining mortgage term (months).</t>
        </is>
      </c>
    </row>
    <row r="14">
      <c r="A14" s="2" t="inlineStr">
        <is>
          <t>Same monthly cash for every path: mortgage payment P plus your monthly surplus s. Cash not needed for debt is retained at 0% interest.</t>
        </is>
      </c>
    </row>
    <row r="15">
      <c r="A15" s="2" t="inlineStr">
        <is>
          <t>S1: P + s goes to the mortgage every month. S2: a chunk of the line pays mortgage principal, surplus repays the line, the chunk is redeployed when the line clears.</t>
        </is>
      </c>
    </row>
    <row r="16">
      <c r="A16" s="2" t="inlineStr">
        <is>
          <t>Interest is charged on the month's opening balance for both the mortgage and the line. Escrow is outside this model: enter your surplus AFTER escrow.</t>
        </is>
      </c>
    </row>
    <row r="17">
      <c r="A17" s="2" t="inlineStr">
        <is>
          <t>Break-even HELOC rate: the line rate at which S2 and S1 end level on net position. Find yours with Data &gt; What-If &gt; Goal Seek: set Results!B14 to 0 by changing Inputs!B9.</t>
        </is>
      </c>
    </row>
    <row r="18">
      <c r="A18" s="2" t="inlineStr"/>
    </row>
    <row r="19">
      <c r="A19" s="1" t="inlineStr">
        <is>
          <t>Limits</t>
        </is>
      </c>
    </row>
    <row r="20">
      <c r="A20" s="2" t="inlineStr">
        <is>
          <t>HELOC rate, fee, cap and chunk are scenario inputs, not lender quotes. Fixed mortgage rate, variable line rate held flat unless you change it.</t>
        </is>
      </c>
    </row>
    <row r="21">
      <c r="A21" s="2" t="inlineStr">
        <is>
          <t>Not modelled: taxes, PMI, line annual fees, rate caps, lender freeze or limit-reduction decisions, changes in home value, and prepayment terms.</t>
        </is>
      </c>
    </row>
    <row r="22">
      <c r="A22" s="2" t="inlineStr">
        <is>
          <t>Paycheck parking (interest on the average daily balance) is NOT in this workbook; it is sized separately on the site.</t>
        </is>
      </c>
    </row>
    <row r="23">
      <c r="A23" s="2" t="inlineStr">
        <is>
          <t>Horizon above 360 months is not supported by the Schedule tab.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68" customWidth="1" min="1" max="1"/>
    <col width="18" customWidth="1" min="2" max="2"/>
    <col width="18" customWidth="1" min="4" max="4"/>
    <col width="18" customWidth="1" min="5" max="5"/>
  </cols>
  <sheetData>
    <row r="1">
      <c r="A1" s="3" t="inlineStr">
        <is>
          <t>Input</t>
        </is>
      </c>
      <c r="B1" s="3" t="inlineStr">
        <is>
          <t>Your loan (edit)</t>
        </is>
      </c>
      <c r="D1" s="3" t="inlineStr">
        <is>
          <t>Loan B preset</t>
        </is>
      </c>
      <c r="E1" s="3" t="inlineStr">
        <is>
          <t>Loan A preset</t>
        </is>
      </c>
    </row>
    <row r="2">
      <c r="A2" t="inlineStr">
        <is>
          <t>Home value ($)</t>
        </is>
      </c>
      <c r="B2" s="4" t="n">
        <v>600000</v>
      </c>
      <c r="D2" t="n">
        <v>450000</v>
      </c>
      <c r="E2" t="n">
        <v>600000</v>
      </c>
    </row>
    <row r="3">
      <c r="A3" t="inlineStr">
        <is>
          <t>Mortgage balance ($)</t>
        </is>
      </c>
      <c r="B3" s="4" t="n">
        <v>350000</v>
      </c>
      <c r="D3" t="n">
        <v>240000</v>
      </c>
      <c r="E3" t="n">
        <v>350000</v>
      </c>
    </row>
    <row r="4">
      <c r="A4" t="inlineStr">
        <is>
          <t>Mortgage rate (annual, e.g. 0.065)</t>
        </is>
      </c>
      <c r="B4" s="4" t="n">
        <v>0.065</v>
      </c>
      <c r="D4" t="n">
        <v>0.0325</v>
      </c>
      <c r="E4" t="n">
        <v>0.065</v>
      </c>
    </row>
    <row r="5">
      <c r="A5" t="inlineStr">
        <is>
          <t>Remaining term (months, max 360)</t>
        </is>
      </c>
      <c r="B5" s="4" t="n">
        <v>336</v>
      </c>
      <c r="D5" t="n">
        <v>288</v>
      </c>
      <c r="E5" t="n">
        <v>336</v>
      </c>
    </row>
    <row r="6">
      <c r="A6" t="inlineStr">
        <is>
          <t>Monthly surplus after all payments incl. escrow ($)</t>
        </is>
      </c>
      <c r="B6" s="4" t="n">
        <v>1160</v>
      </c>
      <c r="D6" t="n">
        <v>1000</v>
      </c>
      <c r="E6" t="n">
        <v>1160</v>
      </c>
    </row>
    <row r="7">
      <c r="A7" t="inlineStr">
        <is>
          <t>HELOC CLTV cap (e.g. 0.8)</t>
        </is>
      </c>
      <c r="B7" s="4" t="n">
        <v>0.8</v>
      </c>
      <c r="D7" t="n">
        <v>0.8</v>
      </c>
      <c r="E7" t="n">
        <v>0.8</v>
      </c>
    </row>
    <row r="8">
      <c r="A8" t="inlineStr">
        <is>
          <t>HELOC requested limit ($)</t>
        </is>
      </c>
      <c r="B8" s="4" t="n">
        <v>50000</v>
      </c>
      <c r="D8" t="n">
        <v>50000</v>
      </c>
      <c r="E8" t="n">
        <v>50000</v>
      </c>
    </row>
    <row r="9">
      <c r="A9" t="inlineStr">
        <is>
          <t>HELOC rate (annual)</t>
        </is>
      </c>
      <c r="B9" s="4" t="n">
        <v>0.06</v>
      </c>
      <c r="D9" t="n">
        <v>0.08</v>
      </c>
      <c r="E9" t="n">
        <v>0.06</v>
      </c>
    </row>
    <row r="10">
      <c r="A10" t="inlineStr">
        <is>
          <t>HELOC one-time fee ($)</t>
        </is>
      </c>
      <c r="B10" s="4" t="n">
        <v>750</v>
      </c>
      <c r="D10" t="n">
        <v>750</v>
      </c>
      <c r="E10" t="n">
        <v>750</v>
      </c>
    </row>
    <row r="11">
      <c r="A11" t="inlineStr">
        <is>
          <t>Chunk size ($, blank = full line)</t>
        </is>
      </c>
      <c r="B11" s="4" t="n"/>
    </row>
    <row r="12">
      <c r="A12" t="inlineStr">
        <is>
          <t>Redeploy chunk when line clears (1 = yes, 0 = no)</t>
        </is>
      </c>
      <c r="B12" s="4" t="n">
        <v>1</v>
      </c>
      <c r="D12" t="n">
        <v>1</v>
      </c>
      <c r="E12" t="n">
        <v>1</v>
      </c>
    </row>
    <row r="13">
      <c r="A13" t="inlineStr">
        <is>
          <t>Monthly take-home income ($)</t>
        </is>
      </c>
      <c r="B13" s="4" t="n">
        <v>7500</v>
      </c>
      <c r="D13" t="n">
        <v>6500</v>
      </c>
      <c r="E13" t="n">
        <v>7500</v>
      </c>
    </row>
    <row r="14">
      <c r="A14" t="inlineStr">
        <is>
          <t>Monthly escrow ($)</t>
        </is>
      </c>
      <c r="B14" s="4" t="n">
        <v>625</v>
      </c>
      <c r="D14" t="n">
        <v>500</v>
      </c>
      <c r="E14" t="n">
        <v>625</v>
      </c>
    </row>
    <row r="16">
      <c r="A16" s="3" t="inlineStr">
        <is>
          <t>Derived (live)</t>
        </is>
      </c>
    </row>
    <row r="17">
      <c r="A17" t="inlineStr">
        <is>
          <t>Required mortgage payment P ($/mo)</t>
        </is>
      </c>
      <c r="B17" s="5">
        <f>-PMT(B4/12,B5,B3)</f>
        <v/>
      </c>
    </row>
    <row r="18">
      <c r="A18" t="inlineStr">
        <is>
          <t>HELOC line limit ($) = MAX(0, MIN(cap x value - balance, requested))</t>
        </is>
      </c>
      <c r="B18" s="5">
        <f>MAX(0,MIN(B7*B2-B3,B8))</f>
        <v/>
      </c>
    </row>
    <row r="19">
      <c r="A19" t="inlineStr">
        <is>
          <t>Chunk used ($)</t>
        </is>
      </c>
      <c r="B19" s="5">
        <f>MIN(IF(B11="",B18,B11),B18)</f>
        <v/>
      </c>
    </row>
    <row r="20">
      <c r="A20" t="inlineStr">
        <is>
          <t>Cash per month P + s ($)</t>
        </is>
      </c>
      <c r="B20" s="5">
        <f>B17+B6</f>
        <v/>
      </c>
    </row>
    <row r="21">
      <c r="A21" t="inlineStr">
        <is>
          <t>Monthly expenses implied ($) = income - escrow - P - s</t>
        </is>
      </c>
      <c r="B21" s="5">
        <f>B13-B14-B17-B6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36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>
      <c r="A1" s="6" t="inlineStr">
        <is>
          <t>t (month)</t>
        </is>
      </c>
      <c r="B1" s="6" t="inlineStr">
        <is>
          <t>S1 opening mortgage</t>
        </is>
      </c>
      <c r="C1" s="6" t="inlineStr">
        <is>
          <t>S1 mortgage interest</t>
        </is>
      </c>
      <c r="D1" s="6" t="inlineStr">
        <is>
          <t>S1 payment</t>
        </is>
      </c>
      <c r="E1" s="6" t="inlineStr">
        <is>
          <t>S1 closing mortgage</t>
        </is>
      </c>
      <c r="F1" s="6" t="inlineStr">
        <is>
          <t>S1 retained cash (cum.)</t>
        </is>
      </c>
      <c r="G1" s="6" t="inlineStr">
        <is>
          <t>S1 debt-free flag</t>
        </is>
      </c>
      <c r="H1" s="6" t="inlineStr">
        <is>
          <t>S2 opening mortgage</t>
        </is>
      </c>
      <c r="I1" s="6" t="inlineStr">
        <is>
          <t>S2 opening line</t>
        </is>
      </c>
      <c r="J1" s="6" t="inlineStr">
        <is>
          <t>S2 mortgage interest</t>
        </is>
      </c>
      <c r="K1" s="6" t="inlineStr">
        <is>
          <t>S2 line interest</t>
        </is>
      </c>
      <c r="L1" s="6" t="inlineStr">
        <is>
          <t>S2 pay mortgage (P)</t>
        </is>
      </c>
      <c r="M1" s="6" t="inlineStr">
        <is>
          <t>S2 pay line</t>
        </is>
      </c>
      <c r="N1" s="6" t="inlineStr">
        <is>
          <t>S2 extra to mortgage (line clear)</t>
        </is>
      </c>
      <c r="O1" s="6" t="inlineStr">
        <is>
          <t>S2 redeploy draw</t>
        </is>
      </c>
      <c r="P1" s="6" t="inlineStr">
        <is>
          <t>S2 closing mortgage</t>
        </is>
      </c>
      <c r="Q1" s="6" t="inlineStr">
        <is>
          <t>S2 closing line</t>
        </is>
      </c>
      <c r="R1" s="6" t="inlineStr">
        <is>
          <t>S2 retained cash (cum.)</t>
        </is>
      </c>
      <c r="S1" s="6" t="inlineStr">
        <is>
          <t>S2 debt-free flag</t>
        </is>
      </c>
    </row>
    <row r="2">
      <c r="A2" t="n">
        <v>0</v>
      </c>
      <c r="E2">
        <f>Inputs!$B$3</f>
        <v/>
      </c>
      <c r="F2" t="n">
        <v>0</v>
      </c>
      <c r="G2" t="n">
        <v>0</v>
      </c>
      <c r="P2">
        <f>Inputs!$B$3-MIN(Inputs!$B$19,Inputs!$B$3)</f>
        <v/>
      </c>
      <c r="Q2">
        <f>MIN(Inputs!$B$19,Inputs!$B$3)</f>
        <v/>
      </c>
      <c r="R2">
        <f>-Inputs!$B$10</f>
        <v/>
      </c>
      <c r="S2" t="n">
        <v>0</v>
      </c>
    </row>
    <row r="3">
      <c r="A3" t="n">
        <v>1</v>
      </c>
      <c r="B3">
        <f>E2</f>
        <v/>
      </c>
      <c r="C3">
        <f>B3*Inputs!$B$4/12</f>
        <v/>
      </c>
      <c r="D3">
        <f>MIN(B3+C3,Inputs!$B$20)</f>
        <v/>
      </c>
      <c r="E3">
        <f>B3+C3-D3</f>
        <v/>
      </c>
      <c r="F3">
        <f>F2+Inputs!$B$20-D3</f>
        <v/>
      </c>
      <c r="G3">
        <f>IF(E3&lt;=0.005,1,0)</f>
        <v/>
      </c>
      <c r="H3">
        <f>P2</f>
        <v/>
      </c>
      <c r="I3">
        <f>Q2</f>
        <v/>
      </c>
      <c r="J3">
        <f>H3*Inputs!$B$4/12</f>
        <v/>
      </c>
      <c r="K3">
        <f>I3*Inputs!$B$9/12</f>
        <v/>
      </c>
      <c r="L3">
        <f>MIN(H3+J3,Inputs!$B$17)</f>
        <v/>
      </c>
      <c r="M3">
        <f>MIN(I3+K3,MAX(0,Inputs!$B$20-L3))</f>
        <v/>
      </c>
      <c r="N3">
        <f>IF(AND(I3+K3-M3&lt;=0.000001,H3+J3-L3&gt;0),MIN(H3+J3-L3,MAX(0,Inputs!$B$20-L3-M3)),0)</f>
        <v/>
      </c>
      <c r="O3">
        <f>IF(AND(Inputs!$B$12=1,I3+K3-M3&lt;=0.000001,H3+J3-L3-N3&gt;0.000001),MIN(Inputs!$B$19,H3+J3-L3-N3),0)</f>
        <v/>
      </c>
      <c r="P3">
        <f>H3+J3-L3-N3-O3</f>
        <v/>
      </c>
      <c r="Q3">
        <f>I3+K3-M3+O3</f>
        <v/>
      </c>
      <c r="R3">
        <f>R2+Inputs!$B$20-L3-M3-N3</f>
        <v/>
      </c>
      <c r="S3">
        <f>IF(P3+Q3&lt;=0.005,1,0)</f>
        <v/>
      </c>
    </row>
    <row r="4">
      <c r="A4" t="n">
        <v>2</v>
      </c>
      <c r="B4">
        <f>E3</f>
        <v/>
      </c>
      <c r="C4">
        <f>B4*Inputs!$B$4/12</f>
        <v/>
      </c>
      <c r="D4">
        <f>MIN(B4+C4,Inputs!$B$20)</f>
        <v/>
      </c>
      <c r="E4">
        <f>B4+C4-D4</f>
        <v/>
      </c>
      <c r="F4">
        <f>F3+Inputs!$B$20-D4</f>
        <v/>
      </c>
      <c r="G4">
        <f>IF(E4&lt;=0.005,1,0)</f>
        <v/>
      </c>
      <c r="H4">
        <f>P3</f>
        <v/>
      </c>
      <c r="I4">
        <f>Q3</f>
        <v/>
      </c>
      <c r="J4">
        <f>H4*Inputs!$B$4/12</f>
        <v/>
      </c>
      <c r="K4">
        <f>I4*Inputs!$B$9/12</f>
        <v/>
      </c>
      <c r="L4">
        <f>MIN(H4+J4,Inputs!$B$17)</f>
        <v/>
      </c>
      <c r="M4">
        <f>MIN(I4+K4,MAX(0,Inputs!$B$20-L4))</f>
        <v/>
      </c>
      <c r="N4">
        <f>IF(AND(I4+K4-M4&lt;=0.000001,H4+J4-L4&gt;0),MIN(H4+J4-L4,MAX(0,Inputs!$B$20-L4-M4)),0)</f>
        <v/>
      </c>
      <c r="O4">
        <f>IF(AND(Inputs!$B$12=1,I4+K4-M4&lt;=0.000001,H4+J4-L4-N4&gt;0.000001),MIN(Inputs!$B$19,H4+J4-L4-N4),0)</f>
        <v/>
      </c>
      <c r="P4">
        <f>H4+J4-L4-N4-O4</f>
        <v/>
      </c>
      <c r="Q4">
        <f>I4+K4-M4+O4</f>
        <v/>
      </c>
      <c r="R4">
        <f>R3+Inputs!$B$20-L4-M4-N4</f>
        <v/>
      </c>
      <c r="S4">
        <f>IF(P4+Q4&lt;=0.005,1,0)</f>
        <v/>
      </c>
    </row>
    <row r="5">
      <c r="A5" t="n">
        <v>3</v>
      </c>
      <c r="B5">
        <f>E4</f>
        <v/>
      </c>
      <c r="C5">
        <f>B5*Inputs!$B$4/12</f>
        <v/>
      </c>
      <c r="D5">
        <f>MIN(B5+C5,Inputs!$B$20)</f>
        <v/>
      </c>
      <c r="E5">
        <f>B5+C5-D5</f>
        <v/>
      </c>
      <c r="F5">
        <f>F4+Inputs!$B$20-D5</f>
        <v/>
      </c>
      <c r="G5">
        <f>IF(E5&lt;=0.005,1,0)</f>
        <v/>
      </c>
      <c r="H5">
        <f>P4</f>
        <v/>
      </c>
      <c r="I5">
        <f>Q4</f>
        <v/>
      </c>
      <c r="J5">
        <f>H5*Inputs!$B$4/12</f>
        <v/>
      </c>
      <c r="K5">
        <f>I5*Inputs!$B$9/12</f>
        <v/>
      </c>
      <c r="L5">
        <f>MIN(H5+J5,Inputs!$B$17)</f>
        <v/>
      </c>
      <c r="M5">
        <f>MIN(I5+K5,MAX(0,Inputs!$B$20-L5))</f>
        <v/>
      </c>
      <c r="N5">
        <f>IF(AND(I5+K5-M5&lt;=0.000001,H5+J5-L5&gt;0),MIN(H5+J5-L5,MAX(0,Inputs!$B$20-L5-M5)),0)</f>
        <v/>
      </c>
      <c r="O5">
        <f>IF(AND(Inputs!$B$12=1,I5+K5-M5&lt;=0.000001,H5+J5-L5-N5&gt;0.000001),MIN(Inputs!$B$19,H5+J5-L5-N5),0)</f>
        <v/>
      </c>
      <c r="P5">
        <f>H5+J5-L5-N5-O5</f>
        <v/>
      </c>
      <c r="Q5">
        <f>I5+K5-M5+O5</f>
        <v/>
      </c>
      <c r="R5">
        <f>R4+Inputs!$B$20-L5-M5-N5</f>
        <v/>
      </c>
      <c r="S5">
        <f>IF(P5+Q5&lt;=0.005,1,0)</f>
        <v/>
      </c>
    </row>
    <row r="6">
      <c r="A6" t="n">
        <v>4</v>
      </c>
      <c r="B6">
        <f>E5</f>
        <v/>
      </c>
      <c r="C6">
        <f>B6*Inputs!$B$4/12</f>
        <v/>
      </c>
      <c r="D6">
        <f>MIN(B6+C6,Inputs!$B$20)</f>
        <v/>
      </c>
      <c r="E6">
        <f>B6+C6-D6</f>
        <v/>
      </c>
      <c r="F6">
        <f>F5+Inputs!$B$20-D6</f>
        <v/>
      </c>
      <c r="G6">
        <f>IF(E6&lt;=0.005,1,0)</f>
        <v/>
      </c>
      <c r="H6">
        <f>P5</f>
        <v/>
      </c>
      <c r="I6">
        <f>Q5</f>
        <v/>
      </c>
      <c r="J6">
        <f>H6*Inputs!$B$4/12</f>
        <v/>
      </c>
      <c r="K6">
        <f>I6*Inputs!$B$9/12</f>
        <v/>
      </c>
      <c r="L6">
        <f>MIN(H6+J6,Inputs!$B$17)</f>
        <v/>
      </c>
      <c r="M6">
        <f>MIN(I6+K6,MAX(0,Inputs!$B$20-L6))</f>
        <v/>
      </c>
      <c r="N6">
        <f>IF(AND(I6+K6-M6&lt;=0.000001,H6+J6-L6&gt;0),MIN(H6+J6-L6,MAX(0,Inputs!$B$20-L6-M6)),0)</f>
        <v/>
      </c>
      <c r="O6">
        <f>IF(AND(Inputs!$B$12=1,I6+K6-M6&lt;=0.000001,H6+J6-L6-N6&gt;0.000001),MIN(Inputs!$B$19,H6+J6-L6-N6),0)</f>
        <v/>
      </c>
      <c r="P6">
        <f>H6+J6-L6-N6-O6</f>
        <v/>
      </c>
      <c r="Q6">
        <f>I6+K6-M6+O6</f>
        <v/>
      </c>
      <c r="R6">
        <f>R5+Inputs!$B$20-L6-M6-N6</f>
        <v/>
      </c>
      <c r="S6">
        <f>IF(P6+Q6&lt;=0.005,1,0)</f>
        <v/>
      </c>
    </row>
    <row r="7">
      <c r="A7" t="n">
        <v>5</v>
      </c>
      <c r="B7">
        <f>E6</f>
        <v/>
      </c>
      <c r="C7">
        <f>B7*Inputs!$B$4/12</f>
        <v/>
      </c>
      <c r="D7">
        <f>MIN(B7+C7,Inputs!$B$20)</f>
        <v/>
      </c>
      <c r="E7">
        <f>B7+C7-D7</f>
        <v/>
      </c>
      <c r="F7">
        <f>F6+Inputs!$B$20-D7</f>
        <v/>
      </c>
      <c r="G7">
        <f>IF(E7&lt;=0.005,1,0)</f>
        <v/>
      </c>
      <c r="H7">
        <f>P6</f>
        <v/>
      </c>
      <c r="I7">
        <f>Q6</f>
        <v/>
      </c>
      <c r="J7">
        <f>H7*Inputs!$B$4/12</f>
        <v/>
      </c>
      <c r="K7">
        <f>I7*Inputs!$B$9/12</f>
        <v/>
      </c>
      <c r="L7">
        <f>MIN(H7+J7,Inputs!$B$17)</f>
        <v/>
      </c>
      <c r="M7">
        <f>MIN(I7+K7,MAX(0,Inputs!$B$20-L7))</f>
        <v/>
      </c>
      <c r="N7">
        <f>IF(AND(I7+K7-M7&lt;=0.000001,H7+J7-L7&gt;0),MIN(H7+J7-L7,MAX(0,Inputs!$B$20-L7-M7)),0)</f>
        <v/>
      </c>
      <c r="O7">
        <f>IF(AND(Inputs!$B$12=1,I7+K7-M7&lt;=0.000001,H7+J7-L7-N7&gt;0.000001),MIN(Inputs!$B$19,H7+J7-L7-N7),0)</f>
        <v/>
      </c>
      <c r="P7">
        <f>H7+J7-L7-N7-O7</f>
        <v/>
      </c>
      <c r="Q7">
        <f>I7+K7-M7+O7</f>
        <v/>
      </c>
      <c r="R7">
        <f>R6+Inputs!$B$20-L7-M7-N7</f>
        <v/>
      </c>
      <c r="S7">
        <f>IF(P7+Q7&lt;=0.005,1,0)</f>
        <v/>
      </c>
    </row>
    <row r="8">
      <c r="A8" t="n">
        <v>6</v>
      </c>
      <c r="B8">
        <f>E7</f>
        <v/>
      </c>
      <c r="C8">
        <f>B8*Inputs!$B$4/12</f>
        <v/>
      </c>
      <c r="D8">
        <f>MIN(B8+C8,Inputs!$B$20)</f>
        <v/>
      </c>
      <c r="E8">
        <f>B8+C8-D8</f>
        <v/>
      </c>
      <c r="F8">
        <f>F7+Inputs!$B$20-D8</f>
        <v/>
      </c>
      <c r="G8">
        <f>IF(E8&lt;=0.005,1,0)</f>
        <v/>
      </c>
      <c r="H8">
        <f>P7</f>
        <v/>
      </c>
      <c r="I8">
        <f>Q7</f>
        <v/>
      </c>
      <c r="J8">
        <f>H8*Inputs!$B$4/12</f>
        <v/>
      </c>
      <c r="K8">
        <f>I8*Inputs!$B$9/12</f>
        <v/>
      </c>
      <c r="L8">
        <f>MIN(H8+J8,Inputs!$B$17)</f>
        <v/>
      </c>
      <c r="M8">
        <f>MIN(I8+K8,MAX(0,Inputs!$B$20-L8))</f>
        <v/>
      </c>
      <c r="N8">
        <f>IF(AND(I8+K8-M8&lt;=0.000001,H8+J8-L8&gt;0),MIN(H8+J8-L8,MAX(0,Inputs!$B$20-L8-M8)),0)</f>
        <v/>
      </c>
      <c r="O8">
        <f>IF(AND(Inputs!$B$12=1,I8+K8-M8&lt;=0.000001,H8+J8-L8-N8&gt;0.000001),MIN(Inputs!$B$19,H8+J8-L8-N8),0)</f>
        <v/>
      </c>
      <c r="P8">
        <f>H8+J8-L8-N8-O8</f>
        <v/>
      </c>
      <c r="Q8">
        <f>I8+K8-M8+O8</f>
        <v/>
      </c>
      <c r="R8">
        <f>R7+Inputs!$B$20-L8-M8-N8</f>
        <v/>
      </c>
      <c r="S8">
        <f>IF(P8+Q8&lt;=0.005,1,0)</f>
        <v/>
      </c>
    </row>
    <row r="9">
      <c r="A9" t="n">
        <v>7</v>
      </c>
      <c r="B9">
        <f>E8</f>
        <v/>
      </c>
      <c r="C9">
        <f>B9*Inputs!$B$4/12</f>
        <v/>
      </c>
      <c r="D9">
        <f>MIN(B9+C9,Inputs!$B$20)</f>
        <v/>
      </c>
      <c r="E9">
        <f>B9+C9-D9</f>
        <v/>
      </c>
      <c r="F9">
        <f>F8+Inputs!$B$20-D9</f>
        <v/>
      </c>
      <c r="G9">
        <f>IF(E9&lt;=0.005,1,0)</f>
        <v/>
      </c>
      <c r="H9">
        <f>P8</f>
        <v/>
      </c>
      <c r="I9">
        <f>Q8</f>
        <v/>
      </c>
      <c r="J9">
        <f>H9*Inputs!$B$4/12</f>
        <v/>
      </c>
      <c r="K9">
        <f>I9*Inputs!$B$9/12</f>
        <v/>
      </c>
      <c r="L9">
        <f>MIN(H9+J9,Inputs!$B$17)</f>
        <v/>
      </c>
      <c r="M9">
        <f>MIN(I9+K9,MAX(0,Inputs!$B$20-L9))</f>
        <v/>
      </c>
      <c r="N9">
        <f>IF(AND(I9+K9-M9&lt;=0.000001,H9+J9-L9&gt;0),MIN(H9+J9-L9,MAX(0,Inputs!$B$20-L9-M9)),0)</f>
        <v/>
      </c>
      <c r="O9">
        <f>IF(AND(Inputs!$B$12=1,I9+K9-M9&lt;=0.000001,H9+J9-L9-N9&gt;0.000001),MIN(Inputs!$B$19,H9+J9-L9-N9),0)</f>
        <v/>
      </c>
      <c r="P9">
        <f>H9+J9-L9-N9-O9</f>
        <v/>
      </c>
      <c r="Q9">
        <f>I9+K9-M9+O9</f>
        <v/>
      </c>
      <c r="R9">
        <f>R8+Inputs!$B$20-L9-M9-N9</f>
        <v/>
      </c>
      <c r="S9">
        <f>IF(P9+Q9&lt;=0.005,1,0)</f>
        <v/>
      </c>
    </row>
    <row r="10">
      <c r="A10" t="n">
        <v>8</v>
      </c>
      <c r="B10">
        <f>E9</f>
        <v/>
      </c>
      <c r="C10">
        <f>B10*Inputs!$B$4/12</f>
        <v/>
      </c>
      <c r="D10">
        <f>MIN(B10+C10,Inputs!$B$20)</f>
        <v/>
      </c>
      <c r="E10">
        <f>B10+C10-D10</f>
        <v/>
      </c>
      <c r="F10">
        <f>F9+Inputs!$B$20-D10</f>
        <v/>
      </c>
      <c r="G10">
        <f>IF(E10&lt;=0.005,1,0)</f>
        <v/>
      </c>
      <c r="H10">
        <f>P9</f>
        <v/>
      </c>
      <c r="I10">
        <f>Q9</f>
        <v/>
      </c>
      <c r="J10">
        <f>H10*Inputs!$B$4/12</f>
        <v/>
      </c>
      <c r="K10">
        <f>I10*Inputs!$B$9/12</f>
        <v/>
      </c>
      <c r="L10">
        <f>MIN(H10+J10,Inputs!$B$17)</f>
        <v/>
      </c>
      <c r="M10">
        <f>MIN(I10+K10,MAX(0,Inputs!$B$20-L10))</f>
        <v/>
      </c>
      <c r="N10">
        <f>IF(AND(I10+K10-M10&lt;=0.000001,H10+J10-L10&gt;0),MIN(H10+J10-L10,MAX(0,Inputs!$B$20-L10-M10)),0)</f>
        <v/>
      </c>
      <c r="O10">
        <f>IF(AND(Inputs!$B$12=1,I10+K10-M10&lt;=0.000001,H10+J10-L10-N10&gt;0.000001),MIN(Inputs!$B$19,H10+J10-L10-N10),0)</f>
        <v/>
      </c>
      <c r="P10">
        <f>H10+J10-L10-N10-O10</f>
        <v/>
      </c>
      <c r="Q10">
        <f>I10+K10-M10+O10</f>
        <v/>
      </c>
      <c r="R10">
        <f>R9+Inputs!$B$20-L10-M10-N10</f>
        <v/>
      </c>
      <c r="S10">
        <f>IF(P10+Q10&lt;=0.005,1,0)</f>
        <v/>
      </c>
    </row>
    <row r="11">
      <c r="A11" t="n">
        <v>9</v>
      </c>
      <c r="B11">
        <f>E10</f>
        <v/>
      </c>
      <c r="C11">
        <f>B11*Inputs!$B$4/12</f>
        <v/>
      </c>
      <c r="D11">
        <f>MIN(B11+C11,Inputs!$B$20)</f>
        <v/>
      </c>
      <c r="E11">
        <f>B11+C11-D11</f>
        <v/>
      </c>
      <c r="F11">
        <f>F10+Inputs!$B$20-D11</f>
        <v/>
      </c>
      <c r="G11">
        <f>IF(E11&lt;=0.005,1,0)</f>
        <v/>
      </c>
      <c r="H11">
        <f>P10</f>
        <v/>
      </c>
      <c r="I11">
        <f>Q10</f>
        <v/>
      </c>
      <c r="J11">
        <f>H11*Inputs!$B$4/12</f>
        <v/>
      </c>
      <c r="K11">
        <f>I11*Inputs!$B$9/12</f>
        <v/>
      </c>
      <c r="L11">
        <f>MIN(H11+J11,Inputs!$B$17)</f>
        <v/>
      </c>
      <c r="M11">
        <f>MIN(I11+K11,MAX(0,Inputs!$B$20-L11))</f>
        <v/>
      </c>
      <c r="N11">
        <f>IF(AND(I11+K11-M11&lt;=0.000001,H11+J11-L11&gt;0),MIN(H11+J11-L11,MAX(0,Inputs!$B$20-L11-M11)),0)</f>
        <v/>
      </c>
      <c r="O11">
        <f>IF(AND(Inputs!$B$12=1,I11+K11-M11&lt;=0.000001,H11+J11-L11-N11&gt;0.000001),MIN(Inputs!$B$19,H11+J11-L11-N11),0)</f>
        <v/>
      </c>
      <c r="P11">
        <f>H11+J11-L11-N11-O11</f>
        <v/>
      </c>
      <c r="Q11">
        <f>I11+K11-M11+O11</f>
        <v/>
      </c>
      <c r="R11">
        <f>R10+Inputs!$B$20-L11-M11-N11</f>
        <v/>
      </c>
      <c r="S11">
        <f>IF(P11+Q11&lt;=0.005,1,0)</f>
        <v/>
      </c>
    </row>
    <row r="12">
      <c r="A12" t="n">
        <v>10</v>
      </c>
      <c r="B12">
        <f>E11</f>
        <v/>
      </c>
      <c r="C12">
        <f>B12*Inputs!$B$4/12</f>
        <v/>
      </c>
      <c r="D12">
        <f>MIN(B12+C12,Inputs!$B$20)</f>
        <v/>
      </c>
      <c r="E12">
        <f>B12+C12-D12</f>
        <v/>
      </c>
      <c r="F12">
        <f>F11+Inputs!$B$20-D12</f>
        <v/>
      </c>
      <c r="G12">
        <f>IF(E12&lt;=0.005,1,0)</f>
        <v/>
      </c>
      <c r="H12">
        <f>P11</f>
        <v/>
      </c>
      <c r="I12">
        <f>Q11</f>
        <v/>
      </c>
      <c r="J12">
        <f>H12*Inputs!$B$4/12</f>
        <v/>
      </c>
      <c r="K12">
        <f>I12*Inputs!$B$9/12</f>
        <v/>
      </c>
      <c r="L12">
        <f>MIN(H12+J12,Inputs!$B$17)</f>
        <v/>
      </c>
      <c r="M12">
        <f>MIN(I12+K12,MAX(0,Inputs!$B$20-L12))</f>
        <v/>
      </c>
      <c r="N12">
        <f>IF(AND(I12+K12-M12&lt;=0.000001,H12+J12-L12&gt;0),MIN(H12+J12-L12,MAX(0,Inputs!$B$20-L12-M12)),0)</f>
        <v/>
      </c>
      <c r="O12">
        <f>IF(AND(Inputs!$B$12=1,I12+K12-M12&lt;=0.000001,H12+J12-L12-N12&gt;0.000001),MIN(Inputs!$B$19,H12+J12-L12-N12),0)</f>
        <v/>
      </c>
      <c r="P12">
        <f>H12+J12-L12-N12-O12</f>
        <v/>
      </c>
      <c r="Q12">
        <f>I12+K12-M12+O12</f>
        <v/>
      </c>
      <c r="R12">
        <f>R11+Inputs!$B$20-L12-M12-N12</f>
        <v/>
      </c>
      <c r="S12">
        <f>IF(P12+Q12&lt;=0.005,1,0)</f>
        <v/>
      </c>
    </row>
    <row r="13">
      <c r="A13" t="n">
        <v>11</v>
      </c>
      <c r="B13">
        <f>E12</f>
        <v/>
      </c>
      <c r="C13">
        <f>B13*Inputs!$B$4/12</f>
        <v/>
      </c>
      <c r="D13">
        <f>MIN(B13+C13,Inputs!$B$20)</f>
        <v/>
      </c>
      <c r="E13">
        <f>B13+C13-D13</f>
        <v/>
      </c>
      <c r="F13">
        <f>F12+Inputs!$B$20-D13</f>
        <v/>
      </c>
      <c r="G13">
        <f>IF(E13&lt;=0.005,1,0)</f>
        <v/>
      </c>
      <c r="H13">
        <f>P12</f>
        <v/>
      </c>
      <c r="I13">
        <f>Q12</f>
        <v/>
      </c>
      <c r="J13">
        <f>H13*Inputs!$B$4/12</f>
        <v/>
      </c>
      <c r="K13">
        <f>I13*Inputs!$B$9/12</f>
        <v/>
      </c>
      <c r="L13">
        <f>MIN(H13+J13,Inputs!$B$17)</f>
        <v/>
      </c>
      <c r="M13">
        <f>MIN(I13+K13,MAX(0,Inputs!$B$20-L13))</f>
        <v/>
      </c>
      <c r="N13">
        <f>IF(AND(I13+K13-M13&lt;=0.000001,H13+J13-L13&gt;0),MIN(H13+J13-L13,MAX(0,Inputs!$B$20-L13-M13)),0)</f>
        <v/>
      </c>
      <c r="O13">
        <f>IF(AND(Inputs!$B$12=1,I13+K13-M13&lt;=0.000001,H13+J13-L13-N13&gt;0.000001),MIN(Inputs!$B$19,H13+J13-L13-N13),0)</f>
        <v/>
      </c>
      <c r="P13">
        <f>H13+J13-L13-N13-O13</f>
        <v/>
      </c>
      <c r="Q13">
        <f>I13+K13-M13+O13</f>
        <v/>
      </c>
      <c r="R13">
        <f>R12+Inputs!$B$20-L13-M13-N13</f>
        <v/>
      </c>
      <c r="S13">
        <f>IF(P13+Q13&lt;=0.005,1,0)</f>
        <v/>
      </c>
    </row>
    <row r="14">
      <c r="A14" t="n">
        <v>12</v>
      </c>
      <c r="B14">
        <f>E13</f>
        <v/>
      </c>
      <c r="C14">
        <f>B14*Inputs!$B$4/12</f>
        <v/>
      </c>
      <c r="D14">
        <f>MIN(B14+C14,Inputs!$B$20)</f>
        <v/>
      </c>
      <c r="E14">
        <f>B14+C14-D14</f>
        <v/>
      </c>
      <c r="F14">
        <f>F13+Inputs!$B$20-D14</f>
        <v/>
      </c>
      <c r="G14">
        <f>IF(E14&lt;=0.005,1,0)</f>
        <v/>
      </c>
      <c r="H14">
        <f>P13</f>
        <v/>
      </c>
      <c r="I14">
        <f>Q13</f>
        <v/>
      </c>
      <c r="J14">
        <f>H14*Inputs!$B$4/12</f>
        <v/>
      </c>
      <c r="K14">
        <f>I14*Inputs!$B$9/12</f>
        <v/>
      </c>
      <c r="L14">
        <f>MIN(H14+J14,Inputs!$B$17)</f>
        <v/>
      </c>
      <c r="M14">
        <f>MIN(I14+K14,MAX(0,Inputs!$B$20-L14))</f>
        <v/>
      </c>
      <c r="N14">
        <f>IF(AND(I14+K14-M14&lt;=0.000001,H14+J14-L14&gt;0),MIN(H14+J14-L14,MAX(0,Inputs!$B$20-L14-M14)),0)</f>
        <v/>
      </c>
      <c r="O14">
        <f>IF(AND(Inputs!$B$12=1,I14+K14-M14&lt;=0.000001,H14+J14-L14-N14&gt;0.000001),MIN(Inputs!$B$19,H14+J14-L14-N14),0)</f>
        <v/>
      </c>
      <c r="P14">
        <f>H14+J14-L14-N14-O14</f>
        <v/>
      </c>
      <c r="Q14">
        <f>I14+K14-M14+O14</f>
        <v/>
      </c>
      <c r="R14">
        <f>R13+Inputs!$B$20-L14-M14-N14</f>
        <v/>
      </c>
      <c r="S14">
        <f>IF(P14+Q14&lt;=0.005,1,0)</f>
        <v/>
      </c>
    </row>
    <row r="15">
      <c r="A15" t="n">
        <v>13</v>
      </c>
      <c r="B15">
        <f>E14</f>
        <v/>
      </c>
      <c r="C15">
        <f>B15*Inputs!$B$4/12</f>
        <v/>
      </c>
      <c r="D15">
        <f>MIN(B15+C15,Inputs!$B$20)</f>
        <v/>
      </c>
      <c r="E15">
        <f>B15+C15-D15</f>
        <v/>
      </c>
      <c r="F15">
        <f>F14+Inputs!$B$20-D15</f>
        <v/>
      </c>
      <c r="G15">
        <f>IF(E15&lt;=0.005,1,0)</f>
        <v/>
      </c>
      <c r="H15">
        <f>P14</f>
        <v/>
      </c>
      <c r="I15">
        <f>Q14</f>
        <v/>
      </c>
      <c r="J15">
        <f>H15*Inputs!$B$4/12</f>
        <v/>
      </c>
      <c r="K15">
        <f>I15*Inputs!$B$9/12</f>
        <v/>
      </c>
      <c r="L15">
        <f>MIN(H15+J15,Inputs!$B$17)</f>
        <v/>
      </c>
      <c r="M15">
        <f>MIN(I15+K15,MAX(0,Inputs!$B$20-L15))</f>
        <v/>
      </c>
      <c r="N15">
        <f>IF(AND(I15+K15-M15&lt;=0.000001,H15+J15-L15&gt;0),MIN(H15+J15-L15,MAX(0,Inputs!$B$20-L15-M15)),0)</f>
        <v/>
      </c>
      <c r="O15">
        <f>IF(AND(Inputs!$B$12=1,I15+K15-M15&lt;=0.000001,H15+J15-L15-N15&gt;0.000001),MIN(Inputs!$B$19,H15+J15-L15-N15),0)</f>
        <v/>
      </c>
      <c r="P15">
        <f>H15+J15-L15-N15-O15</f>
        <v/>
      </c>
      <c r="Q15">
        <f>I15+K15-M15+O15</f>
        <v/>
      </c>
      <c r="R15">
        <f>R14+Inputs!$B$20-L15-M15-N15</f>
        <v/>
      </c>
      <c r="S15">
        <f>IF(P15+Q15&lt;=0.005,1,0)</f>
        <v/>
      </c>
    </row>
    <row r="16">
      <c r="A16" t="n">
        <v>14</v>
      </c>
      <c r="B16">
        <f>E15</f>
        <v/>
      </c>
      <c r="C16">
        <f>B16*Inputs!$B$4/12</f>
        <v/>
      </c>
      <c r="D16">
        <f>MIN(B16+C16,Inputs!$B$20)</f>
        <v/>
      </c>
      <c r="E16">
        <f>B16+C16-D16</f>
        <v/>
      </c>
      <c r="F16">
        <f>F15+Inputs!$B$20-D16</f>
        <v/>
      </c>
      <c r="G16">
        <f>IF(E16&lt;=0.005,1,0)</f>
        <v/>
      </c>
      <c r="H16">
        <f>P15</f>
        <v/>
      </c>
      <c r="I16">
        <f>Q15</f>
        <v/>
      </c>
      <c r="J16">
        <f>H16*Inputs!$B$4/12</f>
        <v/>
      </c>
      <c r="K16">
        <f>I16*Inputs!$B$9/12</f>
        <v/>
      </c>
      <c r="L16">
        <f>MIN(H16+J16,Inputs!$B$17)</f>
        <v/>
      </c>
      <c r="M16">
        <f>MIN(I16+K16,MAX(0,Inputs!$B$20-L16))</f>
        <v/>
      </c>
      <c r="N16">
        <f>IF(AND(I16+K16-M16&lt;=0.000001,H16+J16-L16&gt;0),MIN(H16+J16-L16,MAX(0,Inputs!$B$20-L16-M16)),0)</f>
        <v/>
      </c>
      <c r="O16">
        <f>IF(AND(Inputs!$B$12=1,I16+K16-M16&lt;=0.000001,H16+J16-L16-N16&gt;0.000001),MIN(Inputs!$B$19,H16+J16-L16-N16),0)</f>
        <v/>
      </c>
      <c r="P16">
        <f>H16+J16-L16-N16-O16</f>
        <v/>
      </c>
      <c r="Q16">
        <f>I16+K16-M16+O16</f>
        <v/>
      </c>
      <c r="R16">
        <f>R15+Inputs!$B$20-L16-M16-N16</f>
        <v/>
      </c>
      <c r="S16">
        <f>IF(P16+Q16&lt;=0.005,1,0)</f>
        <v/>
      </c>
    </row>
    <row r="17">
      <c r="A17" t="n">
        <v>15</v>
      </c>
      <c r="B17">
        <f>E16</f>
        <v/>
      </c>
      <c r="C17">
        <f>B17*Inputs!$B$4/12</f>
        <v/>
      </c>
      <c r="D17">
        <f>MIN(B17+C17,Inputs!$B$20)</f>
        <v/>
      </c>
      <c r="E17">
        <f>B17+C17-D17</f>
        <v/>
      </c>
      <c r="F17">
        <f>F16+Inputs!$B$20-D17</f>
        <v/>
      </c>
      <c r="G17">
        <f>IF(E17&lt;=0.005,1,0)</f>
        <v/>
      </c>
      <c r="H17">
        <f>P16</f>
        <v/>
      </c>
      <c r="I17">
        <f>Q16</f>
        <v/>
      </c>
      <c r="J17">
        <f>H17*Inputs!$B$4/12</f>
        <v/>
      </c>
      <c r="K17">
        <f>I17*Inputs!$B$9/12</f>
        <v/>
      </c>
      <c r="L17">
        <f>MIN(H17+J17,Inputs!$B$17)</f>
        <v/>
      </c>
      <c r="M17">
        <f>MIN(I17+K17,MAX(0,Inputs!$B$20-L17))</f>
        <v/>
      </c>
      <c r="N17">
        <f>IF(AND(I17+K17-M17&lt;=0.000001,H17+J17-L17&gt;0),MIN(H17+J17-L17,MAX(0,Inputs!$B$20-L17-M17)),0)</f>
        <v/>
      </c>
      <c r="O17">
        <f>IF(AND(Inputs!$B$12=1,I17+K17-M17&lt;=0.000001,H17+J17-L17-N17&gt;0.000001),MIN(Inputs!$B$19,H17+J17-L17-N17),0)</f>
        <v/>
      </c>
      <c r="P17">
        <f>H17+J17-L17-N17-O17</f>
        <v/>
      </c>
      <c r="Q17">
        <f>I17+K17-M17+O17</f>
        <v/>
      </c>
      <c r="R17">
        <f>R16+Inputs!$B$20-L17-M17-N17</f>
        <v/>
      </c>
      <c r="S17">
        <f>IF(P17+Q17&lt;=0.005,1,0)</f>
        <v/>
      </c>
    </row>
    <row r="18">
      <c r="A18" t="n">
        <v>16</v>
      </c>
      <c r="B18">
        <f>E17</f>
        <v/>
      </c>
      <c r="C18">
        <f>B18*Inputs!$B$4/12</f>
        <v/>
      </c>
      <c r="D18">
        <f>MIN(B18+C18,Inputs!$B$20)</f>
        <v/>
      </c>
      <c r="E18">
        <f>B18+C18-D18</f>
        <v/>
      </c>
      <c r="F18">
        <f>F17+Inputs!$B$20-D18</f>
        <v/>
      </c>
      <c r="G18">
        <f>IF(E18&lt;=0.005,1,0)</f>
        <v/>
      </c>
      <c r="H18">
        <f>P17</f>
        <v/>
      </c>
      <c r="I18">
        <f>Q17</f>
        <v/>
      </c>
      <c r="J18">
        <f>H18*Inputs!$B$4/12</f>
        <v/>
      </c>
      <c r="K18">
        <f>I18*Inputs!$B$9/12</f>
        <v/>
      </c>
      <c r="L18">
        <f>MIN(H18+J18,Inputs!$B$17)</f>
        <v/>
      </c>
      <c r="M18">
        <f>MIN(I18+K18,MAX(0,Inputs!$B$20-L18))</f>
        <v/>
      </c>
      <c r="N18">
        <f>IF(AND(I18+K18-M18&lt;=0.000001,H18+J18-L18&gt;0),MIN(H18+J18-L18,MAX(0,Inputs!$B$20-L18-M18)),0)</f>
        <v/>
      </c>
      <c r="O18">
        <f>IF(AND(Inputs!$B$12=1,I18+K18-M18&lt;=0.000001,H18+J18-L18-N18&gt;0.000001),MIN(Inputs!$B$19,H18+J18-L18-N18),0)</f>
        <v/>
      </c>
      <c r="P18">
        <f>H18+J18-L18-N18-O18</f>
        <v/>
      </c>
      <c r="Q18">
        <f>I18+K18-M18+O18</f>
        <v/>
      </c>
      <c r="R18">
        <f>R17+Inputs!$B$20-L18-M18-N18</f>
        <v/>
      </c>
      <c r="S18">
        <f>IF(P18+Q18&lt;=0.005,1,0)</f>
        <v/>
      </c>
    </row>
    <row r="19">
      <c r="A19" t="n">
        <v>17</v>
      </c>
      <c r="B19">
        <f>E18</f>
        <v/>
      </c>
      <c r="C19">
        <f>B19*Inputs!$B$4/12</f>
        <v/>
      </c>
      <c r="D19">
        <f>MIN(B19+C19,Inputs!$B$20)</f>
        <v/>
      </c>
      <c r="E19">
        <f>B19+C19-D19</f>
        <v/>
      </c>
      <c r="F19">
        <f>F18+Inputs!$B$20-D19</f>
        <v/>
      </c>
      <c r="G19">
        <f>IF(E19&lt;=0.005,1,0)</f>
        <v/>
      </c>
      <c r="H19">
        <f>P18</f>
        <v/>
      </c>
      <c r="I19">
        <f>Q18</f>
        <v/>
      </c>
      <c r="J19">
        <f>H19*Inputs!$B$4/12</f>
        <v/>
      </c>
      <c r="K19">
        <f>I19*Inputs!$B$9/12</f>
        <v/>
      </c>
      <c r="L19">
        <f>MIN(H19+J19,Inputs!$B$17)</f>
        <v/>
      </c>
      <c r="M19">
        <f>MIN(I19+K19,MAX(0,Inputs!$B$20-L19))</f>
        <v/>
      </c>
      <c r="N19">
        <f>IF(AND(I19+K19-M19&lt;=0.000001,H19+J19-L19&gt;0),MIN(H19+J19-L19,MAX(0,Inputs!$B$20-L19-M19)),0)</f>
        <v/>
      </c>
      <c r="O19">
        <f>IF(AND(Inputs!$B$12=1,I19+K19-M19&lt;=0.000001,H19+J19-L19-N19&gt;0.000001),MIN(Inputs!$B$19,H19+J19-L19-N19),0)</f>
        <v/>
      </c>
      <c r="P19">
        <f>H19+J19-L19-N19-O19</f>
        <v/>
      </c>
      <c r="Q19">
        <f>I19+K19-M19+O19</f>
        <v/>
      </c>
      <c r="R19">
        <f>R18+Inputs!$B$20-L19-M19-N19</f>
        <v/>
      </c>
      <c r="S19">
        <f>IF(P19+Q19&lt;=0.005,1,0)</f>
        <v/>
      </c>
    </row>
    <row r="20">
      <c r="A20" t="n">
        <v>18</v>
      </c>
      <c r="B20">
        <f>E19</f>
        <v/>
      </c>
      <c r="C20">
        <f>B20*Inputs!$B$4/12</f>
        <v/>
      </c>
      <c r="D20">
        <f>MIN(B20+C20,Inputs!$B$20)</f>
        <v/>
      </c>
      <c r="E20">
        <f>B20+C20-D20</f>
        <v/>
      </c>
      <c r="F20">
        <f>F19+Inputs!$B$20-D20</f>
        <v/>
      </c>
      <c r="G20">
        <f>IF(E20&lt;=0.005,1,0)</f>
        <v/>
      </c>
      <c r="H20">
        <f>P19</f>
        <v/>
      </c>
      <c r="I20">
        <f>Q19</f>
        <v/>
      </c>
      <c r="J20">
        <f>H20*Inputs!$B$4/12</f>
        <v/>
      </c>
      <c r="K20">
        <f>I20*Inputs!$B$9/12</f>
        <v/>
      </c>
      <c r="L20">
        <f>MIN(H20+J20,Inputs!$B$17)</f>
        <v/>
      </c>
      <c r="M20">
        <f>MIN(I20+K20,MAX(0,Inputs!$B$20-L20))</f>
        <v/>
      </c>
      <c r="N20">
        <f>IF(AND(I20+K20-M20&lt;=0.000001,H20+J20-L20&gt;0),MIN(H20+J20-L20,MAX(0,Inputs!$B$20-L20-M20)),0)</f>
        <v/>
      </c>
      <c r="O20">
        <f>IF(AND(Inputs!$B$12=1,I20+K20-M20&lt;=0.000001,H20+J20-L20-N20&gt;0.000001),MIN(Inputs!$B$19,H20+J20-L20-N20),0)</f>
        <v/>
      </c>
      <c r="P20">
        <f>H20+J20-L20-N20-O20</f>
        <v/>
      </c>
      <c r="Q20">
        <f>I20+K20-M20+O20</f>
        <v/>
      </c>
      <c r="R20">
        <f>R19+Inputs!$B$20-L20-M20-N20</f>
        <v/>
      </c>
      <c r="S20">
        <f>IF(P20+Q20&lt;=0.005,1,0)</f>
        <v/>
      </c>
    </row>
    <row r="21">
      <c r="A21" t="n">
        <v>19</v>
      </c>
      <c r="B21">
        <f>E20</f>
        <v/>
      </c>
      <c r="C21">
        <f>B21*Inputs!$B$4/12</f>
        <v/>
      </c>
      <c r="D21">
        <f>MIN(B21+C21,Inputs!$B$20)</f>
        <v/>
      </c>
      <c r="E21">
        <f>B21+C21-D21</f>
        <v/>
      </c>
      <c r="F21">
        <f>F20+Inputs!$B$20-D21</f>
        <v/>
      </c>
      <c r="G21">
        <f>IF(E21&lt;=0.005,1,0)</f>
        <v/>
      </c>
      <c r="H21">
        <f>P20</f>
        <v/>
      </c>
      <c r="I21">
        <f>Q20</f>
        <v/>
      </c>
      <c r="J21">
        <f>H21*Inputs!$B$4/12</f>
        <v/>
      </c>
      <c r="K21">
        <f>I21*Inputs!$B$9/12</f>
        <v/>
      </c>
      <c r="L21">
        <f>MIN(H21+J21,Inputs!$B$17)</f>
        <v/>
      </c>
      <c r="M21">
        <f>MIN(I21+K21,MAX(0,Inputs!$B$20-L21))</f>
        <v/>
      </c>
      <c r="N21">
        <f>IF(AND(I21+K21-M21&lt;=0.000001,H21+J21-L21&gt;0),MIN(H21+J21-L21,MAX(0,Inputs!$B$20-L21-M21)),0)</f>
        <v/>
      </c>
      <c r="O21">
        <f>IF(AND(Inputs!$B$12=1,I21+K21-M21&lt;=0.000001,H21+J21-L21-N21&gt;0.000001),MIN(Inputs!$B$19,H21+J21-L21-N21),0)</f>
        <v/>
      </c>
      <c r="P21">
        <f>H21+J21-L21-N21-O21</f>
        <v/>
      </c>
      <c r="Q21">
        <f>I21+K21-M21+O21</f>
        <v/>
      </c>
      <c r="R21">
        <f>R20+Inputs!$B$20-L21-M21-N21</f>
        <v/>
      </c>
      <c r="S21">
        <f>IF(P21+Q21&lt;=0.005,1,0)</f>
        <v/>
      </c>
    </row>
    <row r="22">
      <c r="A22" t="n">
        <v>20</v>
      </c>
      <c r="B22">
        <f>E21</f>
        <v/>
      </c>
      <c r="C22">
        <f>B22*Inputs!$B$4/12</f>
        <v/>
      </c>
      <c r="D22">
        <f>MIN(B22+C22,Inputs!$B$20)</f>
        <v/>
      </c>
      <c r="E22">
        <f>B22+C22-D22</f>
        <v/>
      </c>
      <c r="F22">
        <f>F21+Inputs!$B$20-D22</f>
        <v/>
      </c>
      <c r="G22">
        <f>IF(E22&lt;=0.005,1,0)</f>
        <v/>
      </c>
      <c r="H22">
        <f>P21</f>
        <v/>
      </c>
      <c r="I22">
        <f>Q21</f>
        <v/>
      </c>
      <c r="J22">
        <f>H22*Inputs!$B$4/12</f>
        <v/>
      </c>
      <c r="K22">
        <f>I22*Inputs!$B$9/12</f>
        <v/>
      </c>
      <c r="L22">
        <f>MIN(H22+J22,Inputs!$B$17)</f>
        <v/>
      </c>
      <c r="M22">
        <f>MIN(I22+K22,MAX(0,Inputs!$B$20-L22))</f>
        <v/>
      </c>
      <c r="N22">
        <f>IF(AND(I22+K22-M22&lt;=0.000001,H22+J22-L22&gt;0),MIN(H22+J22-L22,MAX(0,Inputs!$B$20-L22-M22)),0)</f>
        <v/>
      </c>
      <c r="O22">
        <f>IF(AND(Inputs!$B$12=1,I22+K22-M22&lt;=0.000001,H22+J22-L22-N22&gt;0.000001),MIN(Inputs!$B$19,H22+J22-L22-N22),0)</f>
        <v/>
      </c>
      <c r="P22">
        <f>H22+J22-L22-N22-O22</f>
        <v/>
      </c>
      <c r="Q22">
        <f>I22+K22-M22+O22</f>
        <v/>
      </c>
      <c r="R22">
        <f>R21+Inputs!$B$20-L22-M22-N22</f>
        <v/>
      </c>
      <c r="S22">
        <f>IF(P22+Q22&lt;=0.005,1,0)</f>
        <v/>
      </c>
    </row>
    <row r="23">
      <c r="A23" t="n">
        <v>21</v>
      </c>
      <c r="B23">
        <f>E22</f>
        <v/>
      </c>
      <c r="C23">
        <f>B23*Inputs!$B$4/12</f>
        <v/>
      </c>
      <c r="D23">
        <f>MIN(B23+C23,Inputs!$B$20)</f>
        <v/>
      </c>
      <c r="E23">
        <f>B23+C23-D23</f>
        <v/>
      </c>
      <c r="F23">
        <f>F22+Inputs!$B$20-D23</f>
        <v/>
      </c>
      <c r="G23">
        <f>IF(E23&lt;=0.005,1,0)</f>
        <v/>
      </c>
      <c r="H23">
        <f>P22</f>
        <v/>
      </c>
      <c r="I23">
        <f>Q22</f>
        <v/>
      </c>
      <c r="J23">
        <f>H23*Inputs!$B$4/12</f>
        <v/>
      </c>
      <c r="K23">
        <f>I23*Inputs!$B$9/12</f>
        <v/>
      </c>
      <c r="L23">
        <f>MIN(H23+J23,Inputs!$B$17)</f>
        <v/>
      </c>
      <c r="M23">
        <f>MIN(I23+K23,MAX(0,Inputs!$B$20-L23))</f>
        <v/>
      </c>
      <c r="N23">
        <f>IF(AND(I23+K23-M23&lt;=0.000001,H23+J23-L23&gt;0),MIN(H23+J23-L23,MAX(0,Inputs!$B$20-L23-M23)),0)</f>
        <v/>
      </c>
      <c r="O23">
        <f>IF(AND(Inputs!$B$12=1,I23+K23-M23&lt;=0.000001,H23+J23-L23-N23&gt;0.000001),MIN(Inputs!$B$19,H23+J23-L23-N23),0)</f>
        <v/>
      </c>
      <c r="P23">
        <f>H23+J23-L23-N23-O23</f>
        <v/>
      </c>
      <c r="Q23">
        <f>I23+K23-M23+O23</f>
        <v/>
      </c>
      <c r="R23">
        <f>R22+Inputs!$B$20-L23-M23-N23</f>
        <v/>
      </c>
      <c r="S23">
        <f>IF(P23+Q23&lt;=0.005,1,0)</f>
        <v/>
      </c>
    </row>
    <row r="24">
      <c r="A24" t="n">
        <v>22</v>
      </c>
      <c r="B24">
        <f>E23</f>
        <v/>
      </c>
      <c r="C24">
        <f>B24*Inputs!$B$4/12</f>
        <v/>
      </c>
      <c r="D24">
        <f>MIN(B24+C24,Inputs!$B$20)</f>
        <v/>
      </c>
      <c r="E24">
        <f>B24+C24-D24</f>
        <v/>
      </c>
      <c r="F24">
        <f>F23+Inputs!$B$20-D24</f>
        <v/>
      </c>
      <c r="G24">
        <f>IF(E24&lt;=0.005,1,0)</f>
        <v/>
      </c>
      <c r="H24">
        <f>P23</f>
        <v/>
      </c>
      <c r="I24">
        <f>Q23</f>
        <v/>
      </c>
      <c r="J24">
        <f>H24*Inputs!$B$4/12</f>
        <v/>
      </c>
      <c r="K24">
        <f>I24*Inputs!$B$9/12</f>
        <v/>
      </c>
      <c r="L24">
        <f>MIN(H24+J24,Inputs!$B$17)</f>
        <v/>
      </c>
      <c r="M24">
        <f>MIN(I24+K24,MAX(0,Inputs!$B$20-L24))</f>
        <v/>
      </c>
      <c r="N24">
        <f>IF(AND(I24+K24-M24&lt;=0.000001,H24+J24-L24&gt;0),MIN(H24+J24-L24,MAX(0,Inputs!$B$20-L24-M24)),0)</f>
        <v/>
      </c>
      <c r="O24">
        <f>IF(AND(Inputs!$B$12=1,I24+K24-M24&lt;=0.000001,H24+J24-L24-N24&gt;0.000001),MIN(Inputs!$B$19,H24+J24-L24-N24),0)</f>
        <v/>
      </c>
      <c r="P24">
        <f>H24+J24-L24-N24-O24</f>
        <v/>
      </c>
      <c r="Q24">
        <f>I24+K24-M24+O24</f>
        <v/>
      </c>
      <c r="R24">
        <f>R23+Inputs!$B$20-L24-M24-N24</f>
        <v/>
      </c>
      <c r="S24">
        <f>IF(P24+Q24&lt;=0.005,1,0)</f>
        <v/>
      </c>
    </row>
    <row r="25">
      <c r="A25" t="n">
        <v>23</v>
      </c>
      <c r="B25">
        <f>E24</f>
        <v/>
      </c>
      <c r="C25">
        <f>B25*Inputs!$B$4/12</f>
        <v/>
      </c>
      <c r="D25">
        <f>MIN(B25+C25,Inputs!$B$20)</f>
        <v/>
      </c>
      <c r="E25">
        <f>B25+C25-D25</f>
        <v/>
      </c>
      <c r="F25">
        <f>F24+Inputs!$B$20-D25</f>
        <v/>
      </c>
      <c r="G25">
        <f>IF(E25&lt;=0.005,1,0)</f>
        <v/>
      </c>
      <c r="H25">
        <f>P24</f>
        <v/>
      </c>
      <c r="I25">
        <f>Q24</f>
        <v/>
      </c>
      <c r="J25">
        <f>H25*Inputs!$B$4/12</f>
        <v/>
      </c>
      <c r="K25">
        <f>I25*Inputs!$B$9/12</f>
        <v/>
      </c>
      <c r="L25">
        <f>MIN(H25+J25,Inputs!$B$17)</f>
        <v/>
      </c>
      <c r="M25">
        <f>MIN(I25+K25,MAX(0,Inputs!$B$20-L25))</f>
        <v/>
      </c>
      <c r="N25">
        <f>IF(AND(I25+K25-M25&lt;=0.000001,H25+J25-L25&gt;0),MIN(H25+J25-L25,MAX(0,Inputs!$B$20-L25-M25)),0)</f>
        <v/>
      </c>
      <c r="O25">
        <f>IF(AND(Inputs!$B$12=1,I25+K25-M25&lt;=0.000001,H25+J25-L25-N25&gt;0.000001),MIN(Inputs!$B$19,H25+J25-L25-N25),0)</f>
        <v/>
      </c>
      <c r="P25">
        <f>H25+J25-L25-N25-O25</f>
        <v/>
      </c>
      <c r="Q25">
        <f>I25+K25-M25+O25</f>
        <v/>
      </c>
      <c r="R25">
        <f>R24+Inputs!$B$20-L25-M25-N25</f>
        <v/>
      </c>
      <c r="S25">
        <f>IF(P25+Q25&lt;=0.005,1,0)</f>
        <v/>
      </c>
    </row>
    <row r="26">
      <c r="A26" t="n">
        <v>24</v>
      </c>
      <c r="B26">
        <f>E25</f>
        <v/>
      </c>
      <c r="C26">
        <f>B26*Inputs!$B$4/12</f>
        <v/>
      </c>
      <c r="D26">
        <f>MIN(B26+C26,Inputs!$B$20)</f>
        <v/>
      </c>
      <c r="E26">
        <f>B26+C26-D26</f>
        <v/>
      </c>
      <c r="F26">
        <f>F25+Inputs!$B$20-D26</f>
        <v/>
      </c>
      <c r="G26">
        <f>IF(E26&lt;=0.005,1,0)</f>
        <v/>
      </c>
      <c r="H26">
        <f>P25</f>
        <v/>
      </c>
      <c r="I26">
        <f>Q25</f>
        <v/>
      </c>
      <c r="J26">
        <f>H26*Inputs!$B$4/12</f>
        <v/>
      </c>
      <c r="K26">
        <f>I26*Inputs!$B$9/12</f>
        <v/>
      </c>
      <c r="L26">
        <f>MIN(H26+J26,Inputs!$B$17)</f>
        <v/>
      </c>
      <c r="M26">
        <f>MIN(I26+K26,MAX(0,Inputs!$B$20-L26))</f>
        <v/>
      </c>
      <c r="N26">
        <f>IF(AND(I26+K26-M26&lt;=0.000001,H26+J26-L26&gt;0),MIN(H26+J26-L26,MAX(0,Inputs!$B$20-L26-M26)),0)</f>
        <v/>
      </c>
      <c r="O26">
        <f>IF(AND(Inputs!$B$12=1,I26+K26-M26&lt;=0.000001,H26+J26-L26-N26&gt;0.000001),MIN(Inputs!$B$19,H26+J26-L26-N26),0)</f>
        <v/>
      </c>
      <c r="P26">
        <f>H26+J26-L26-N26-O26</f>
        <v/>
      </c>
      <c r="Q26">
        <f>I26+K26-M26+O26</f>
        <v/>
      </c>
      <c r="R26">
        <f>R25+Inputs!$B$20-L26-M26-N26</f>
        <v/>
      </c>
      <c r="S26">
        <f>IF(P26+Q26&lt;=0.005,1,0)</f>
        <v/>
      </c>
    </row>
    <row r="27">
      <c r="A27" t="n">
        <v>25</v>
      </c>
      <c r="B27">
        <f>E26</f>
        <v/>
      </c>
      <c r="C27">
        <f>B27*Inputs!$B$4/12</f>
        <v/>
      </c>
      <c r="D27">
        <f>MIN(B27+C27,Inputs!$B$20)</f>
        <v/>
      </c>
      <c r="E27">
        <f>B27+C27-D27</f>
        <v/>
      </c>
      <c r="F27">
        <f>F26+Inputs!$B$20-D27</f>
        <v/>
      </c>
      <c r="G27">
        <f>IF(E27&lt;=0.005,1,0)</f>
        <v/>
      </c>
      <c r="H27">
        <f>P26</f>
        <v/>
      </c>
      <c r="I27">
        <f>Q26</f>
        <v/>
      </c>
      <c r="J27">
        <f>H27*Inputs!$B$4/12</f>
        <v/>
      </c>
      <c r="K27">
        <f>I27*Inputs!$B$9/12</f>
        <v/>
      </c>
      <c r="L27">
        <f>MIN(H27+J27,Inputs!$B$17)</f>
        <v/>
      </c>
      <c r="M27">
        <f>MIN(I27+K27,MAX(0,Inputs!$B$20-L27))</f>
        <v/>
      </c>
      <c r="N27">
        <f>IF(AND(I27+K27-M27&lt;=0.000001,H27+J27-L27&gt;0),MIN(H27+J27-L27,MAX(0,Inputs!$B$20-L27-M27)),0)</f>
        <v/>
      </c>
      <c r="O27">
        <f>IF(AND(Inputs!$B$12=1,I27+K27-M27&lt;=0.000001,H27+J27-L27-N27&gt;0.000001),MIN(Inputs!$B$19,H27+J27-L27-N27),0)</f>
        <v/>
      </c>
      <c r="P27">
        <f>H27+J27-L27-N27-O27</f>
        <v/>
      </c>
      <c r="Q27">
        <f>I27+K27-M27+O27</f>
        <v/>
      </c>
      <c r="R27">
        <f>R26+Inputs!$B$20-L27-M27-N27</f>
        <v/>
      </c>
      <c r="S27">
        <f>IF(P27+Q27&lt;=0.005,1,0)</f>
        <v/>
      </c>
    </row>
    <row r="28">
      <c r="A28" t="n">
        <v>26</v>
      </c>
      <c r="B28">
        <f>E27</f>
        <v/>
      </c>
      <c r="C28">
        <f>B28*Inputs!$B$4/12</f>
        <v/>
      </c>
      <c r="D28">
        <f>MIN(B28+C28,Inputs!$B$20)</f>
        <v/>
      </c>
      <c r="E28">
        <f>B28+C28-D28</f>
        <v/>
      </c>
      <c r="F28">
        <f>F27+Inputs!$B$20-D28</f>
        <v/>
      </c>
      <c r="G28">
        <f>IF(E28&lt;=0.005,1,0)</f>
        <v/>
      </c>
      <c r="H28">
        <f>P27</f>
        <v/>
      </c>
      <c r="I28">
        <f>Q27</f>
        <v/>
      </c>
      <c r="J28">
        <f>H28*Inputs!$B$4/12</f>
        <v/>
      </c>
      <c r="K28">
        <f>I28*Inputs!$B$9/12</f>
        <v/>
      </c>
      <c r="L28">
        <f>MIN(H28+J28,Inputs!$B$17)</f>
        <v/>
      </c>
      <c r="M28">
        <f>MIN(I28+K28,MAX(0,Inputs!$B$20-L28))</f>
        <v/>
      </c>
      <c r="N28">
        <f>IF(AND(I28+K28-M28&lt;=0.000001,H28+J28-L28&gt;0),MIN(H28+J28-L28,MAX(0,Inputs!$B$20-L28-M28)),0)</f>
        <v/>
      </c>
      <c r="O28">
        <f>IF(AND(Inputs!$B$12=1,I28+K28-M28&lt;=0.000001,H28+J28-L28-N28&gt;0.000001),MIN(Inputs!$B$19,H28+J28-L28-N28),0)</f>
        <v/>
      </c>
      <c r="P28">
        <f>H28+J28-L28-N28-O28</f>
        <v/>
      </c>
      <c r="Q28">
        <f>I28+K28-M28+O28</f>
        <v/>
      </c>
      <c r="R28">
        <f>R27+Inputs!$B$20-L28-M28-N28</f>
        <v/>
      </c>
      <c r="S28">
        <f>IF(P28+Q28&lt;=0.005,1,0)</f>
        <v/>
      </c>
    </row>
    <row r="29">
      <c r="A29" t="n">
        <v>27</v>
      </c>
      <c r="B29">
        <f>E28</f>
        <v/>
      </c>
      <c r="C29">
        <f>B29*Inputs!$B$4/12</f>
        <v/>
      </c>
      <c r="D29">
        <f>MIN(B29+C29,Inputs!$B$20)</f>
        <v/>
      </c>
      <c r="E29">
        <f>B29+C29-D29</f>
        <v/>
      </c>
      <c r="F29">
        <f>F28+Inputs!$B$20-D29</f>
        <v/>
      </c>
      <c r="G29">
        <f>IF(E29&lt;=0.005,1,0)</f>
        <v/>
      </c>
      <c r="H29">
        <f>P28</f>
        <v/>
      </c>
      <c r="I29">
        <f>Q28</f>
        <v/>
      </c>
      <c r="J29">
        <f>H29*Inputs!$B$4/12</f>
        <v/>
      </c>
      <c r="K29">
        <f>I29*Inputs!$B$9/12</f>
        <v/>
      </c>
      <c r="L29">
        <f>MIN(H29+J29,Inputs!$B$17)</f>
        <v/>
      </c>
      <c r="M29">
        <f>MIN(I29+K29,MAX(0,Inputs!$B$20-L29))</f>
        <v/>
      </c>
      <c r="N29">
        <f>IF(AND(I29+K29-M29&lt;=0.000001,H29+J29-L29&gt;0),MIN(H29+J29-L29,MAX(0,Inputs!$B$20-L29-M29)),0)</f>
        <v/>
      </c>
      <c r="O29">
        <f>IF(AND(Inputs!$B$12=1,I29+K29-M29&lt;=0.000001,H29+J29-L29-N29&gt;0.000001),MIN(Inputs!$B$19,H29+J29-L29-N29),0)</f>
        <v/>
      </c>
      <c r="P29">
        <f>H29+J29-L29-N29-O29</f>
        <v/>
      </c>
      <c r="Q29">
        <f>I29+K29-M29+O29</f>
        <v/>
      </c>
      <c r="R29">
        <f>R28+Inputs!$B$20-L29-M29-N29</f>
        <v/>
      </c>
      <c r="S29">
        <f>IF(P29+Q29&lt;=0.005,1,0)</f>
        <v/>
      </c>
    </row>
    <row r="30">
      <c r="A30" t="n">
        <v>28</v>
      </c>
      <c r="B30">
        <f>E29</f>
        <v/>
      </c>
      <c r="C30">
        <f>B30*Inputs!$B$4/12</f>
        <v/>
      </c>
      <c r="D30">
        <f>MIN(B30+C30,Inputs!$B$20)</f>
        <v/>
      </c>
      <c r="E30">
        <f>B30+C30-D30</f>
        <v/>
      </c>
      <c r="F30">
        <f>F29+Inputs!$B$20-D30</f>
        <v/>
      </c>
      <c r="G30">
        <f>IF(E30&lt;=0.005,1,0)</f>
        <v/>
      </c>
      <c r="H30">
        <f>P29</f>
        <v/>
      </c>
      <c r="I30">
        <f>Q29</f>
        <v/>
      </c>
      <c r="J30">
        <f>H30*Inputs!$B$4/12</f>
        <v/>
      </c>
      <c r="K30">
        <f>I30*Inputs!$B$9/12</f>
        <v/>
      </c>
      <c r="L30">
        <f>MIN(H30+J30,Inputs!$B$17)</f>
        <v/>
      </c>
      <c r="M30">
        <f>MIN(I30+K30,MAX(0,Inputs!$B$20-L30))</f>
        <v/>
      </c>
      <c r="N30">
        <f>IF(AND(I30+K30-M30&lt;=0.000001,H30+J30-L30&gt;0),MIN(H30+J30-L30,MAX(0,Inputs!$B$20-L30-M30)),0)</f>
        <v/>
      </c>
      <c r="O30">
        <f>IF(AND(Inputs!$B$12=1,I30+K30-M30&lt;=0.000001,H30+J30-L30-N30&gt;0.000001),MIN(Inputs!$B$19,H30+J30-L30-N30),0)</f>
        <v/>
      </c>
      <c r="P30">
        <f>H30+J30-L30-N30-O30</f>
        <v/>
      </c>
      <c r="Q30">
        <f>I30+K30-M30+O30</f>
        <v/>
      </c>
      <c r="R30">
        <f>R29+Inputs!$B$20-L30-M30-N30</f>
        <v/>
      </c>
      <c r="S30">
        <f>IF(P30+Q30&lt;=0.005,1,0)</f>
        <v/>
      </c>
    </row>
    <row r="31">
      <c r="A31" t="n">
        <v>29</v>
      </c>
      <c r="B31">
        <f>E30</f>
        <v/>
      </c>
      <c r="C31">
        <f>B31*Inputs!$B$4/12</f>
        <v/>
      </c>
      <c r="D31">
        <f>MIN(B31+C31,Inputs!$B$20)</f>
        <v/>
      </c>
      <c r="E31">
        <f>B31+C31-D31</f>
        <v/>
      </c>
      <c r="F31">
        <f>F30+Inputs!$B$20-D31</f>
        <v/>
      </c>
      <c r="G31">
        <f>IF(E31&lt;=0.005,1,0)</f>
        <v/>
      </c>
      <c r="H31">
        <f>P30</f>
        <v/>
      </c>
      <c r="I31">
        <f>Q30</f>
        <v/>
      </c>
      <c r="J31">
        <f>H31*Inputs!$B$4/12</f>
        <v/>
      </c>
      <c r="K31">
        <f>I31*Inputs!$B$9/12</f>
        <v/>
      </c>
      <c r="L31">
        <f>MIN(H31+J31,Inputs!$B$17)</f>
        <v/>
      </c>
      <c r="M31">
        <f>MIN(I31+K31,MAX(0,Inputs!$B$20-L31))</f>
        <v/>
      </c>
      <c r="N31">
        <f>IF(AND(I31+K31-M31&lt;=0.000001,H31+J31-L31&gt;0),MIN(H31+J31-L31,MAX(0,Inputs!$B$20-L31-M31)),0)</f>
        <v/>
      </c>
      <c r="O31">
        <f>IF(AND(Inputs!$B$12=1,I31+K31-M31&lt;=0.000001,H31+J31-L31-N31&gt;0.000001),MIN(Inputs!$B$19,H31+J31-L31-N31),0)</f>
        <v/>
      </c>
      <c r="P31">
        <f>H31+J31-L31-N31-O31</f>
        <v/>
      </c>
      <c r="Q31">
        <f>I31+K31-M31+O31</f>
        <v/>
      </c>
      <c r="R31">
        <f>R30+Inputs!$B$20-L31-M31-N31</f>
        <v/>
      </c>
      <c r="S31">
        <f>IF(P31+Q31&lt;=0.005,1,0)</f>
        <v/>
      </c>
    </row>
    <row r="32">
      <c r="A32" t="n">
        <v>30</v>
      </c>
      <c r="B32">
        <f>E31</f>
        <v/>
      </c>
      <c r="C32">
        <f>B32*Inputs!$B$4/12</f>
        <v/>
      </c>
      <c r="D32">
        <f>MIN(B32+C32,Inputs!$B$20)</f>
        <v/>
      </c>
      <c r="E32">
        <f>B32+C32-D32</f>
        <v/>
      </c>
      <c r="F32">
        <f>F31+Inputs!$B$20-D32</f>
        <v/>
      </c>
      <c r="G32">
        <f>IF(E32&lt;=0.005,1,0)</f>
        <v/>
      </c>
      <c r="H32">
        <f>P31</f>
        <v/>
      </c>
      <c r="I32">
        <f>Q31</f>
        <v/>
      </c>
      <c r="J32">
        <f>H32*Inputs!$B$4/12</f>
        <v/>
      </c>
      <c r="K32">
        <f>I32*Inputs!$B$9/12</f>
        <v/>
      </c>
      <c r="L32">
        <f>MIN(H32+J32,Inputs!$B$17)</f>
        <v/>
      </c>
      <c r="M32">
        <f>MIN(I32+K32,MAX(0,Inputs!$B$20-L32))</f>
        <v/>
      </c>
      <c r="N32">
        <f>IF(AND(I32+K32-M32&lt;=0.000001,H32+J32-L32&gt;0),MIN(H32+J32-L32,MAX(0,Inputs!$B$20-L32-M32)),0)</f>
        <v/>
      </c>
      <c r="O32">
        <f>IF(AND(Inputs!$B$12=1,I32+K32-M32&lt;=0.000001,H32+J32-L32-N32&gt;0.000001),MIN(Inputs!$B$19,H32+J32-L32-N32),0)</f>
        <v/>
      </c>
      <c r="P32">
        <f>H32+J32-L32-N32-O32</f>
        <v/>
      </c>
      <c r="Q32">
        <f>I32+K32-M32+O32</f>
        <v/>
      </c>
      <c r="R32">
        <f>R31+Inputs!$B$20-L32-M32-N32</f>
        <v/>
      </c>
      <c r="S32">
        <f>IF(P32+Q32&lt;=0.005,1,0)</f>
        <v/>
      </c>
    </row>
    <row r="33">
      <c r="A33" t="n">
        <v>31</v>
      </c>
      <c r="B33">
        <f>E32</f>
        <v/>
      </c>
      <c r="C33">
        <f>B33*Inputs!$B$4/12</f>
        <v/>
      </c>
      <c r="D33">
        <f>MIN(B33+C33,Inputs!$B$20)</f>
        <v/>
      </c>
      <c r="E33">
        <f>B33+C33-D33</f>
        <v/>
      </c>
      <c r="F33">
        <f>F32+Inputs!$B$20-D33</f>
        <v/>
      </c>
      <c r="G33">
        <f>IF(E33&lt;=0.005,1,0)</f>
        <v/>
      </c>
      <c r="H33">
        <f>P32</f>
        <v/>
      </c>
      <c r="I33">
        <f>Q32</f>
        <v/>
      </c>
      <c r="J33">
        <f>H33*Inputs!$B$4/12</f>
        <v/>
      </c>
      <c r="K33">
        <f>I33*Inputs!$B$9/12</f>
        <v/>
      </c>
      <c r="L33">
        <f>MIN(H33+J33,Inputs!$B$17)</f>
        <v/>
      </c>
      <c r="M33">
        <f>MIN(I33+K33,MAX(0,Inputs!$B$20-L33))</f>
        <v/>
      </c>
      <c r="N33">
        <f>IF(AND(I33+K33-M33&lt;=0.000001,H33+J33-L33&gt;0),MIN(H33+J33-L33,MAX(0,Inputs!$B$20-L33-M33)),0)</f>
        <v/>
      </c>
      <c r="O33">
        <f>IF(AND(Inputs!$B$12=1,I33+K33-M33&lt;=0.000001,H33+J33-L33-N33&gt;0.000001),MIN(Inputs!$B$19,H33+J33-L33-N33),0)</f>
        <v/>
      </c>
      <c r="P33">
        <f>H33+J33-L33-N33-O33</f>
        <v/>
      </c>
      <c r="Q33">
        <f>I33+K33-M33+O33</f>
        <v/>
      </c>
      <c r="R33">
        <f>R32+Inputs!$B$20-L33-M33-N33</f>
        <v/>
      </c>
      <c r="S33">
        <f>IF(P33+Q33&lt;=0.005,1,0)</f>
        <v/>
      </c>
    </row>
    <row r="34">
      <c r="A34" t="n">
        <v>32</v>
      </c>
      <c r="B34">
        <f>E33</f>
        <v/>
      </c>
      <c r="C34">
        <f>B34*Inputs!$B$4/12</f>
        <v/>
      </c>
      <c r="D34">
        <f>MIN(B34+C34,Inputs!$B$20)</f>
        <v/>
      </c>
      <c r="E34">
        <f>B34+C34-D34</f>
        <v/>
      </c>
      <c r="F34">
        <f>F33+Inputs!$B$20-D34</f>
        <v/>
      </c>
      <c r="G34">
        <f>IF(E34&lt;=0.005,1,0)</f>
        <v/>
      </c>
      <c r="H34">
        <f>P33</f>
        <v/>
      </c>
      <c r="I34">
        <f>Q33</f>
        <v/>
      </c>
      <c r="J34">
        <f>H34*Inputs!$B$4/12</f>
        <v/>
      </c>
      <c r="K34">
        <f>I34*Inputs!$B$9/12</f>
        <v/>
      </c>
      <c r="L34">
        <f>MIN(H34+J34,Inputs!$B$17)</f>
        <v/>
      </c>
      <c r="M34">
        <f>MIN(I34+K34,MAX(0,Inputs!$B$20-L34))</f>
        <v/>
      </c>
      <c r="N34">
        <f>IF(AND(I34+K34-M34&lt;=0.000001,H34+J34-L34&gt;0),MIN(H34+J34-L34,MAX(0,Inputs!$B$20-L34-M34)),0)</f>
        <v/>
      </c>
      <c r="O34">
        <f>IF(AND(Inputs!$B$12=1,I34+K34-M34&lt;=0.000001,H34+J34-L34-N34&gt;0.000001),MIN(Inputs!$B$19,H34+J34-L34-N34),0)</f>
        <v/>
      </c>
      <c r="P34">
        <f>H34+J34-L34-N34-O34</f>
        <v/>
      </c>
      <c r="Q34">
        <f>I34+K34-M34+O34</f>
        <v/>
      </c>
      <c r="R34">
        <f>R33+Inputs!$B$20-L34-M34-N34</f>
        <v/>
      </c>
      <c r="S34">
        <f>IF(P34+Q34&lt;=0.005,1,0)</f>
        <v/>
      </c>
    </row>
    <row r="35">
      <c r="A35" t="n">
        <v>33</v>
      </c>
      <c r="B35">
        <f>E34</f>
        <v/>
      </c>
      <c r="C35">
        <f>B35*Inputs!$B$4/12</f>
        <v/>
      </c>
      <c r="D35">
        <f>MIN(B35+C35,Inputs!$B$20)</f>
        <v/>
      </c>
      <c r="E35">
        <f>B35+C35-D35</f>
        <v/>
      </c>
      <c r="F35">
        <f>F34+Inputs!$B$20-D35</f>
        <v/>
      </c>
      <c r="G35">
        <f>IF(E35&lt;=0.005,1,0)</f>
        <v/>
      </c>
      <c r="H35">
        <f>P34</f>
        <v/>
      </c>
      <c r="I35">
        <f>Q34</f>
        <v/>
      </c>
      <c r="J35">
        <f>H35*Inputs!$B$4/12</f>
        <v/>
      </c>
      <c r="K35">
        <f>I35*Inputs!$B$9/12</f>
        <v/>
      </c>
      <c r="L35">
        <f>MIN(H35+J35,Inputs!$B$17)</f>
        <v/>
      </c>
      <c r="M35">
        <f>MIN(I35+K35,MAX(0,Inputs!$B$20-L35))</f>
        <v/>
      </c>
      <c r="N35">
        <f>IF(AND(I35+K35-M35&lt;=0.000001,H35+J35-L35&gt;0),MIN(H35+J35-L35,MAX(0,Inputs!$B$20-L35-M35)),0)</f>
        <v/>
      </c>
      <c r="O35">
        <f>IF(AND(Inputs!$B$12=1,I35+K35-M35&lt;=0.000001,H35+J35-L35-N35&gt;0.000001),MIN(Inputs!$B$19,H35+J35-L35-N35),0)</f>
        <v/>
      </c>
      <c r="P35">
        <f>H35+J35-L35-N35-O35</f>
        <v/>
      </c>
      <c r="Q35">
        <f>I35+K35-M35+O35</f>
        <v/>
      </c>
      <c r="R35">
        <f>R34+Inputs!$B$20-L35-M35-N35</f>
        <v/>
      </c>
      <c r="S35">
        <f>IF(P35+Q35&lt;=0.005,1,0)</f>
        <v/>
      </c>
    </row>
    <row r="36">
      <c r="A36" t="n">
        <v>34</v>
      </c>
      <c r="B36">
        <f>E35</f>
        <v/>
      </c>
      <c r="C36">
        <f>B36*Inputs!$B$4/12</f>
        <v/>
      </c>
      <c r="D36">
        <f>MIN(B36+C36,Inputs!$B$20)</f>
        <v/>
      </c>
      <c r="E36">
        <f>B36+C36-D36</f>
        <v/>
      </c>
      <c r="F36">
        <f>F35+Inputs!$B$20-D36</f>
        <v/>
      </c>
      <c r="G36">
        <f>IF(E36&lt;=0.005,1,0)</f>
        <v/>
      </c>
      <c r="H36">
        <f>P35</f>
        <v/>
      </c>
      <c r="I36">
        <f>Q35</f>
        <v/>
      </c>
      <c r="J36">
        <f>H36*Inputs!$B$4/12</f>
        <v/>
      </c>
      <c r="K36">
        <f>I36*Inputs!$B$9/12</f>
        <v/>
      </c>
      <c r="L36">
        <f>MIN(H36+J36,Inputs!$B$17)</f>
        <v/>
      </c>
      <c r="M36">
        <f>MIN(I36+K36,MAX(0,Inputs!$B$20-L36))</f>
        <v/>
      </c>
      <c r="N36">
        <f>IF(AND(I36+K36-M36&lt;=0.000001,H36+J36-L36&gt;0),MIN(H36+J36-L36,MAX(0,Inputs!$B$20-L36-M36)),0)</f>
        <v/>
      </c>
      <c r="O36">
        <f>IF(AND(Inputs!$B$12=1,I36+K36-M36&lt;=0.000001,H36+J36-L36-N36&gt;0.000001),MIN(Inputs!$B$19,H36+J36-L36-N36),0)</f>
        <v/>
      </c>
      <c r="P36">
        <f>H36+J36-L36-N36-O36</f>
        <v/>
      </c>
      <c r="Q36">
        <f>I36+K36-M36+O36</f>
        <v/>
      </c>
      <c r="R36">
        <f>R35+Inputs!$B$20-L36-M36-N36</f>
        <v/>
      </c>
      <c r="S36">
        <f>IF(P36+Q36&lt;=0.005,1,0)</f>
        <v/>
      </c>
    </row>
    <row r="37">
      <c r="A37" t="n">
        <v>35</v>
      </c>
      <c r="B37">
        <f>E36</f>
        <v/>
      </c>
      <c r="C37">
        <f>B37*Inputs!$B$4/12</f>
        <v/>
      </c>
      <c r="D37">
        <f>MIN(B37+C37,Inputs!$B$20)</f>
        <v/>
      </c>
      <c r="E37">
        <f>B37+C37-D37</f>
        <v/>
      </c>
      <c r="F37">
        <f>F36+Inputs!$B$20-D37</f>
        <v/>
      </c>
      <c r="G37">
        <f>IF(E37&lt;=0.005,1,0)</f>
        <v/>
      </c>
      <c r="H37">
        <f>P36</f>
        <v/>
      </c>
      <c r="I37">
        <f>Q36</f>
        <v/>
      </c>
      <c r="J37">
        <f>H37*Inputs!$B$4/12</f>
        <v/>
      </c>
      <c r="K37">
        <f>I37*Inputs!$B$9/12</f>
        <v/>
      </c>
      <c r="L37">
        <f>MIN(H37+J37,Inputs!$B$17)</f>
        <v/>
      </c>
      <c r="M37">
        <f>MIN(I37+K37,MAX(0,Inputs!$B$20-L37))</f>
        <v/>
      </c>
      <c r="N37">
        <f>IF(AND(I37+K37-M37&lt;=0.000001,H37+J37-L37&gt;0),MIN(H37+J37-L37,MAX(0,Inputs!$B$20-L37-M37)),0)</f>
        <v/>
      </c>
      <c r="O37">
        <f>IF(AND(Inputs!$B$12=1,I37+K37-M37&lt;=0.000001,H37+J37-L37-N37&gt;0.000001),MIN(Inputs!$B$19,H37+J37-L37-N37),0)</f>
        <v/>
      </c>
      <c r="P37">
        <f>H37+J37-L37-N37-O37</f>
        <v/>
      </c>
      <c r="Q37">
        <f>I37+K37-M37+O37</f>
        <v/>
      </c>
      <c r="R37">
        <f>R36+Inputs!$B$20-L37-M37-N37</f>
        <v/>
      </c>
      <c r="S37">
        <f>IF(P37+Q37&lt;=0.005,1,0)</f>
        <v/>
      </c>
    </row>
    <row r="38">
      <c r="A38" t="n">
        <v>36</v>
      </c>
      <c r="B38">
        <f>E37</f>
        <v/>
      </c>
      <c r="C38">
        <f>B38*Inputs!$B$4/12</f>
        <v/>
      </c>
      <c r="D38">
        <f>MIN(B38+C38,Inputs!$B$20)</f>
        <v/>
      </c>
      <c r="E38">
        <f>B38+C38-D38</f>
        <v/>
      </c>
      <c r="F38">
        <f>F37+Inputs!$B$20-D38</f>
        <v/>
      </c>
      <c r="G38">
        <f>IF(E38&lt;=0.005,1,0)</f>
        <v/>
      </c>
      <c r="H38">
        <f>P37</f>
        <v/>
      </c>
      <c r="I38">
        <f>Q37</f>
        <v/>
      </c>
      <c r="J38">
        <f>H38*Inputs!$B$4/12</f>
        <v/>
      </c>
      <c r="K38">
        <f>I38*Inputs!$B$9/12</f>
        <v/>
      </c>
      <c r="L38">
        <f>MIN(H38+J38,Inputs!$B$17)</f>
        <v/>
      </c>
      <c r="M38">
        <f>MIN(I38+K38,MAX(0,Inputs!$B$20-L38))</f>
        <v/>
      </c>
      <c r="N38">
        <f>IF(AND(I38+K38-M38&lt;=0.000001,H38+J38-L38&gt;0),MIN(H38+J38-L38,MAX(0,Inputs!$B$20-L38-M38)),0)</f>
        <v/>
      </c>
      <c r="O38">
        <f>IF(AND(Inputs!$B$12=1,I38+K38-M38&lt;=0.000001,H38+J38-L38-N38&gt;0.000001),MIN(Inputs!$B$19,H38+J38-L38-N38),0)</f>
        <v/>
      </c>
      <c r="P38">
        <f>H38+J38-L38-N38-O38</f>
        <v/>
      </c>
      <c r="Q38">
        <f>I38+K38-M38+O38</f>
        <v/>
      </c>
      <c r="R38">
        <f>R37+Inputs!$B$20-L38-M38-N38</f>
        <v/>
      </c>
      <c r="S38">
        <f>IF(P38+Q38&lt;=0.005,1,0)</f>
        <v/>
      </c>
    </row>
    <row r="39">
      <c r="A39" t="n">
        <v>37</v>
      </c>
      <c r="B39">
        <f>E38</f>
        <v/>
      </c>
      <c r="C39">
        <f>B39*Inputs!$B$4/12</f>
        <v/>
      </c>
      <c r="D39">
        <f>MIN(B39+C39,Inputs!$B$20)</f>
        <v/>
      </c>
      <c r="E39">
        <f>B39+C39-D39</f>
        <v/>
      </c>
      <c r="F39">
        <f>F38+Inputs!$B$20-D39</f>
        <v/>
      </c>
      <c r="G39">
        <f>IF(E39&lt;=0.005,1,0)</f>
        <v/>
      </c>
      <c r="H39">
        <f>P38</f>
        <v/>
      </c>
      <c r="I39">
        <f>Q38</f>
        <v/>
      </c>
      <c r="J39">
        <f>H39*Inputs!$B$4/12</f>
        <v/>
      </c>
      <c r="K39">
        <f>I39*Inputs!$B$9/12</f>
        <v/>
      </c>
      <c r="L39">
        <f>MIN(H39+J39,Inputs!$B$17)</f>
        <v/>
      </c>
      <c r="M39">
        <f>MIN(I39+K39,MAX(0,Inputs!$B$20-L39))</f>
        <v/>
      </c>
      <c r="N39">
        <f>IF(AND(I39+K39-M39&lt;=0.000001,H39+J39-L39&gt;0),MIN(H39+J39-L39,MAX(0,Inputs!$B$20-L39-M39)),0)</f>
        <v/>
      </c>
      <c r="O39">
        <f>IF(AND(Inputs!$B$12=1,I39+K39-M39&lt;=0.000001,H39+J39-L39-N39&gt;0.000001),MIN(Inputs!$B$19,H39+J39-L39-N39),0)</f>
        <v/>
      </c>
      <c r="P39">
        <f>H39+J39-L39-N39-O39</f>
        <v/>
      </c>
      <c r="Q39">
        <f>I39+K39-M39+O39</f>
        <v/>
      </c>
      <c r="R39">
        <f>R38+Inputs!$B$20-L39-M39-N39</f>
        <v/>
      </c>
      <c r="S39">
        <f>IF(P39+Q39&lt;=0.005,1,0)</f>
        <v/>
      </c>
    </row>
    <row r="40">
      <c r="A40" t="n">
        <v>38</v>
      </c>
      <c r="B40">
        <f>E39</f>
        <v/>
      </c>
      <c r="C40">
        <f>B40*Inputs!$B$4/12</f>
        <v/>
      </c>
      <c r="D40">
        <f>MIN(B40+C40,Inputs!$B$20)</f>
        <v/>
      </c>
      <c r="E40">
        <f>B40+C40-D40</f>
        <v/>
      </c>
      <c r="F40">
        <f>F39+Inputs!$B$20-D40</f>
        <v/>
      </c>
      <c r="G40">
        <f>IF(E40&lt;=0.005,1,0)</f>
        <v/>
      </c>
      <c r="H40">
        <f>P39</f>
        <v/>
      </c>
      <c r="I40">
        <f>Q39</f>
        <v/>
      </c>
      <c r="J40">
        <f>H40*Inputs!$B$4/12</f>
        <v/>
      </c>
      <c r="K40">
        <f>I40*Inputs!$B$9/12</f>
        <v/>
      </c>
      <c r="L40">
        <f>MIN(H40+J40,Inputs!$B$17)</f>
        <v/>
      </c>
      <c r="M40">
        <f>MIN(I40+K40,MAX(0,Inputs!$B$20-L40))</f>
        <v/>
      </c>
      <c r="N40">
        <f>IF(AND(I40+K40-M40&lt;=0.000001,H40+J40-L40&gt;0),MIN(H40+J40-L40,MAX(0,Inputs!$B$20-L40-M40)),0)</f>
        <v/>
      </c>
      <c r="O40">
        <f>IF(AND(Inputs!$B$12=1,I40+K40-M40&lt;=0.000001,H40+J40-L40-N40&gt;0.000001),MIN(Inputs!$B$19,H40+J40-L40-N40),0)</f>
        <v/>
      </c>
      <c r="P40">
        <f>H40+J40-L40-N40-O40</f>
        <v/>
      </c>
      <c r="Q40">
        <f>I40+K40-M40+O40</f>
        <v/>
      </c>
      <c r="R40">
        <f>R39+Inputs!$B$20-L40-M40-N40</f>
        <v/>
      </c>
      <c r="S40">
        <f>IF(P40+Q40&lt;=0.005,1,0)</f>
        <v/>
      </c>
    </row>
    <row r="41">
      <c r="A41" t="n">
        <v>39</v>
      </c>
      <c r="B41">
        <f>E40</f>
        <v/>
      </c>
      <c r="C41">
        <f>B41*Inputs!$B$4/12</f>
        <v/>
      </c>
      <c r="D41">
        <f>MIN(B41+C41,Inputs!$B$20)</f>
        <v/>
      </c>
      <c r="E41">
        <f>B41+C41-D41</f>
        <v/>
      </c>
      <c r="F41">
        <f>F40+Inputs!$B$20-D41</f>
        <v/>
      </c>
      <c r="G41">
        <f>IF(E41&lt;=0.005,1,0)</f>
        <v/>
      </c>
      <c r="H41">
        <f>P40</f>
        <v/>
      </c>
      <c r="I41">
        <f>Q40</f>
        <v/>
      </c>
      <c r="J41">
        <f>H41*Inputs!$B$4/12</f>
        <v/>
      </c>
      <c r="K41">
        <f>I41*Inputs!$B$9/12</f>
        <v/>
      </c>
      <c r="L41">
        <f>MIN(H41+J41,Inputs!$B$17)</f>
        <v/>
      </c>
      <c r="M41">
        <f>MIN(I41+K41,MAX(0,Inputs!$B$20-L41))</f>
        <v/>
      </c>
      <c r="N41">
        <f>IF(AND(I41+K41-M41&lt;=0.000001,H41+J41-L41&gt;0),MIN(H41+J41-L41,MAX(0,Inputs!$B$20-L41-M41)),0)</f>
        <v/>
      </c>
      <c r="O41">
        <f>IF(AND(Inputs!$B$12=1,I41+K41-M41&lt;=0.000001,H41+J41-L41-N41&gt;0.000001),MIN(Inputs!$B$19,H41+J41-L41-N41),0)</f>
        <v/>
      </c>
      <c r="P41">
        <f>H41+J41-L41-N41-O41</f>
        <v/>
      </c>
      <c r="Q41">
        <f>I41+K41-M41+O41</f>
        <v/>
      </c>
      <c r="R41">
        <f>R40+Inputs!$B$20-L41-M41-N41</f>
        <v/>
      </c>
      <c r="S41">
        <f>IF(P41+Q41&lt;=0.005,1,0)</f>
        <v/>
      </c>
    </row>
    <row r="42">
      <c r="A42" t="n">
        <v>40</v>
      </c>
      <c r="B42">
        <f>E41</f>
        <v/>
      </c>
      <c r="C42">
        <f>B42*Inputs!$B$4/12</f>
        <v/>
      </c>
      <c r="D42">
        <f>MIN(B42+C42,Inputs!$B$20)</f>
        <v/>
      </c>
      <c r="E42">
        <f>B42+C42-D42</f>
        <v/>
      </c>
      <c r="F42">
        <f>F41+Inputs!$B$20-D42</f>
        <v/>
      </c>
      <c r="G42">
        <f>IF(E42&lt;=0.005,1,0)</f>
        <v/>
      </c>
      <c r="H42">
        <f>P41</f>
        <v/>
      </c>
      <c r="I42">
        <f>Q41</f>
        <v/>
      </c>
      <c r="J42">
        <f>H42*Inputs!$B$4/12</f>
        <v/>
      </c>
      <c r="K42">
        <f>I42*Inputs!$B$9/12</f>
        <v/>
      </c>
      <c r="L42">
        <f>MIN(H42+J42,Inputs!$B$17)</f>
        <v/>
      </c>
      <c r="M42">
        <f>MIN(I42+K42,MAX(0,Inputs!$B$20-L42))</f>
        <v/>
      </c>
      <c r="N42">
        <f>IF(AND(I42+K42-M42&lt;=0.000001,H42+J42-L42&gt;0),MIN(H42+J42-L42,MAX(0,Inputs!$B$20-L42-M42)),0)</f>
        <v/>
      </c>
      <c r="O42">
        <f>IF(AND(Inputs!$B$12=1,I42+K42-M42&lt;=0.000001,H42+J42-L42-N42&gt;0.000001),MIN(Inputs!$B$19,H42+J42-L42-N42),0)</f>
        <v/>
      </c>
      <c r="P42">
        <f>H42+J42-L42-N42-O42</f>
        <v/>
      </c>
      <c r="Q42">
        <f>I42+K42-M42+O42</f>
        <v/>
      </c>
      <c r="R42">
        <f>R41+Inputs!$B$20-L42-M42-N42</f>
        <v/>
      </c>
      <c r="S42">
        <f>IF(P42+Q42&lt;=0.005,1,0)</f>
        <v/>
      </c>
    </row>
    <row r="43">
      <c r="A43" t="n">
        <v>41</v>
      </c>
      <c r="B43">
        <f>E42</f>
        <v/>
      </c>
      <c r="C43">
        <f>B43*Inputs!$B$4/12</f>
        <v/>
      </c>
      <c r="D43">
        <f>MIN(B43+C43,Inputs!$B$20)</f>
        <v/>
      </c>
      <c r="E43">
        <f>B43+C43-D43</f>
        <v/>
      </c>
      <c r="F43">
        <f>F42+Inputs!$B$20-D43</f>
        <v/>
      </c>
      <c r="G43">
        <f>IF(E43&lt;=0.005,1,0)</f>
        <v/>
      </c>
      <c r="H43">
        <f>P42</f>
        <v/>
      </c>
      <c r="I43">
        <f>Q42</f>
        <v/>
      </c>
      <c r="J43">
        <f>H43*Inputs!$B$4/12</f>
        <v/>
      </c>
      <c r="K43">
        <f>I43*Inputs!$B$9/12</f>
        <v/>
      </c>
      <c r="L43">
        <f>MIN(H43+J43,Inputs!$B$17)</f>
        <v/>
      </c>
      <c r="M43">
        <f>MIN(I43+K43,MAX(0,Inputs!$B$20-L43))</f>
        <v/>
      </c>
      <c r="N43">
        <f>IF(AND(I43+K43-M43&lt;=0.000001,H43+J43-L43&gt;0),MIN(H43+J43-L43,MAX(0,Inputs!$B$20-L43-M43)),0)</f>
        <v/>
      </c>
      <c r="O43">
        <f>IF(AND(Inputs!$B$12=1,I43+K43-M43&lt;=0.000001,H43+J43-L43-N43&gt;0.000001),MIN(Inputs!$B$19,H43+J43-L43-N43),0)</f>
        <v/>
      </c>
      <c r="P43">
        <f>H43+J43-L43-N43-O43</f>
        <v/>
      </c>
      <c r="Q43">
        <f>I43+K43-M43+O43</f>
        <v/>
      </c>
      <c r="R43">
        <f>R42+Inputs!$B$20-L43-M43-N43</f>
        <v/>
      </c>
      <c r="S43">
        <f>IF(P43+Q43&lt;=0.005,1,0)</f>
        <v/>
      </c>
    </row>
    <row r="44">
      <c r="A44" t="n">
        <v>42</v>
      </c>
      <c r="B44">
        <f>E43</f>
        <v/>
      </c>
      <c r="C44">
        <f>B44*Inputs!$B$4/12</f>
        <v/>
      </c>
      <c r="D44">
        <f>MIN(B44+C44,Inputs!$B$20)</f>
        <v/>
      </c>
      <c r="E44">
        <f>B44+C44-D44</f>
        <v/>
      </c>
      <c r="F44">
        <f>F43+Inputs!$B$20-D44</f>
        <v/>
      </c>
      <c r="G44">
        <f>IF(E44&lt;=0.005,1,0)</f>
        <v/>
      </c>
      <c r="H44">
        <f>P43</f>
        <v/>
      </c>
      <c r="I44">
        <f>Q43</f>
        <v/>
      </c>
      <c r="J44">
        <f>H44*Inputs!$B$4/12</f>
        <v/>
      </c>
      <c r="K44">
        <f>I44*Inputs!$B$9/12</f>
        <v/>
      </c>
      <c r="L44">
        <f>MIN(H44+J44,Inputs!$B$17)</f>
        <v/>
      </c>
      <c r="M44">
        <f>MIN(I44+K44,MAX(0,Inputs!$B$20-L44))</f>
        <v/>
      </c>
      <c r="N44">
        <f>IF(AND(I44+K44-M44&lt;=0.000001,H44+J44-L44&gt;0),MIN(H44+J44-L44,MAX(0,Inputs!$B$20-L44-M44)),0)</f>
        <v/>
      </c>
      <c r="O44">
        <f>IF(AND(Inputs!$B$12=1,I44+K44-M44&lt;=0.000001,H44+J44-L44-N44&gt;0.000001),MIN(Inputs!$B$19,H44+J44-L44-N44),0)</f>
        <v/>
      </c>
      <c r="P44">
        <f>H44+J44-L44-N44-O44</f>
        <v/>
      </c>
      <c r="Q44">
        <f>I44+K44-M44+O44</f>
        <v/>
      </c>
      <c r="R44">
        <f>R43+Inputs!$B$20-L44-M44-N44</f>
        <v/>
      </c>
      <c r="S44">
        <f>IF(P44+Q44&lt;=0.005,1,0)</f>
        <v/>
      </c>
    </row>
    <row r="45">
      <c r="A45" t="n">
        <v>43</v>
      </c>
      <c r="B45">
        <f>E44</f>
        <v/>
      </c>
      <c r="C45">
        <f>B45*Inputs!$B$4/12</f>
        <v/>
      </c>
      <c r="D45">
        <f>MIN(B45+C45,Inputs!$B$20)</f>
        <v/>
      </c>
      <c r="E45">
        <f>B45+C45-D45</f>
        <v/>
      </c>
      <c r="F45">
        <f>F44+Inputs!$B$20-D45</f>
        <v/>
      </c>
      <c r="G45">
        <f>IF(E45&lt;=0.005,1,0)</f>
        <v/>
      </c>
      <c r="H45">
        <f>P44</f>
        <v/>
      </c>
      <c r="I45">
        <f>Q44</f>
        <v/>
      </c>
      <c r="J45">
        <f>H45*Inputs!$B$4/12</f>
        <v/>
      </c>
      <c r="K45">
        <f>I45*Inputs!$B$9/12</f>
        <v/>
      </c>
      <c r="L45">
        <f>MIN(H45+J45,Inputs!$B$17)</f>
        <v/>
      </c>
      <c r="M45">
        <f>MIN(I45+K45,MAX(0,Inputs!$B$20-L45))</f>
        <v/>
      </c>
      <c r="N45">
        <f>IF(AND(I45+K45-M45&lt;=0.000001,H45+J45-L45&gt;0),MIN(H45+J45-L45,MAX(0,Inputs!$B$20-L45-M45)),0)</f>
        <v/>
      </c>
      <c r="O45">
        <f>IF(AND(Inputs!$B$12=1,I45+K45-M45&lt;=0.000001,H45+J45-L45-N45&gt;0.000001),MIN(Inputs!$B$19,H45+J45-L45-N45),0)</f>
        <v/>
      </c>
      <c r="P45">
        <f>H45+J45-L45-N45-O45</f>
        <v/>
      </c>
      <c r="Q45">
        <f>I45+K45-M45+O45</f>
        <v/>
      </c>
      <c r="R45">
        <f>R44+Inputs!$B$20-L45-M45-N45</f>
        <v/>
      </c>
      <c r="S45">
        <f>IF(P45+Q45&lt;=0.005,1,0)</f>
        <v/>
      </c>
    </row>
    <row r="46">
      <c r="A46" t="n">
        <v>44</v>
      </c>
      <c r="B46">
        <f>E45</f>
        <v/>
      </c>
      <c r="C46">
        <f>B46*Inputs!$B$4/12</f>
        <v/>
      </c>
      <c r="D46">
        <f>MIN(B46+C46,Inputs!$B$20)</f>
        <v/>
      </c>
      <c r="E46">
        <f>B46+C46-D46</f>
        <v/>
      </c>
      <c r="F46">
        <f>F45+Inputs!$B$20-D46</f>
        <v/>
      </c>
      <c r="G46">
        <f>IF(E46&lt;=0.005,1,0)</f>
        <v/>
      </c>
      <c r="H46">
        <f>P45</f>
        <v/>
      </c>
      <c r="I46">
        <f>Q45</f>
        <v/>
      </c>
      <c r="J46">
        <f>H46*Inputs!$B$4/12</f>
        <v/>
      </c>
      <c r="K46">
        <f>I46*Inputs!$B$9/12</f>
        <v/>
      </c>
      <c r="L46">
        <f>MIN(H46+J46,Inputs!$B$17)</f>
        <v/>
      </c>
      <c r="M46">
        <f>MIN(I46+K46,MAX(0,Inputs!$B$20-L46))</f>
        <v/>
      </c>
      <c r="N46">
        <f>IF(AND(I46+K46-M46&lt;=0.000001,H46+J46-L46&gt;0),MIN(H46+J46-L46,MAX(0,Inputs!$B$20-L46-M46)),0)</f>
        <v/>
      </c>
      <c r="O46">
        <f>IF(AND(Inputs!$B$12=1,I46+K46-M46&lt;=0.000001,H46+J46-L46-N46&gt;0.000001),MIN(Inputs!$B$19,H46+J46-L46-N46),0)</f>
        <v/>
      </c>
      <c r="P46">
        <f>H46+J46-L46-N46-O46</f>
        <v/>
      </c>
      <c r="Q46">
        <f>I46+K46-M46+O46</f>
        <v/>
      </c>
      <c r="R46">
        <f>R45+Inputs!$B$20-L46-M46-N46</f>
        <v/>
      </c>
      <c r="S46">
        <f>IF(P46+Q46&lt;=0.005,1,0)</f>
        <v/>
      </c>
    </row>
    <row r="47">
      <c r="A47" t="n">
        <v>45</v>
      </c>
      <c r="B47">
        <f>E46</f>
        <v/>
      </c>
      <c r="C47">
        <f>B47*Inputs!$B$4/12</f>
        <v/>
      </c>
      <c r="D47">
        <f>MIN(B47+C47,Inputs!$B$20)</f>
        <v/>
      </c>
      <c r="E47">
        <f>B47+C47-D47</f>
        <v/>
      </c>
      <c r="F47">
        <f>F46+Inputs!$B$20-D47</f>
        <v/>
      </c>
      <c r="G47">
        <f>IF(E47&lt;=0.005,1,0)</f>
        <v/>
      </c>
      <c r="H47">
        <f>P46</f>
        <v/>
      </c>
      <c r="I47">
        <f>Q46</f>
        <v/>
      </c>
      <c r="J47">
        <f>H47*Inputs!$B$4/12</f>
        <v/>
      </c>
      <c r="K47">
        <f>I47*Inputs!$B$9/12</f>
        <v/>
      </c>
      <c r="L47">
        <f>MIN(H47+J47,Inputs!$B$17)</f>
        <v/>
      </c>
      <c r="M47">
        <f>MIN(I47+K47,MAX(0,Inputs!$B$20-L47))</f>
        <v/>
      </c>
      <c r="N47">
        <f>IF(AND(I47+K47-M47&lt;=0.000001,H47+J47-L47&gt;0),MIN(H47+J47-L47,MAX(0,Inputs!$B$20-L47-M47)),0)</f>
        <v/>
      </c>
      <c r="O47">
        <f>IF(AND(Inputs!$B$12=1,I47+K47-M47&lt;=0.000001,H47+J47-L47-N47&gt;0.000001),MIN(Inputs!$B$19,H47+J47-L47-N47),0)</f>
        <v/>
      </c>
      <c r="P47">
        <f>H47+J47-L47-N47-O47</f>
        <v/>
      </c>
      <c r="Q47">
        <f>I47+K47-M47+O47</f>
        <v/>
      </c>
      <c r="R47">
        <f>R46+Inputs!$B$20-L47-M47-N47</f>
        <v/>
      </c>
      <c r="S47">
        <f>IF(P47+Q47&lt;=0.005,1,0)</f>
        <v/>
      </c>
    </row>
    <row r="48">
      <c r="A48" t="n">
        <v>46</v>
      </c>
      <c r="B48">
        <f>E47</f>
        <v/>
      </c>
      <c r="C48">
        <f>B48*Inputs!$B$4/12</f>
        <v/>
      </c>
      <c r="D48">
        <f>MIN(B48+C48,Inputs!$B$20)</f>
        <v/>
      </c>
      <c r="E48">
        <f>B48+C48-D48</f>
        <v/>
      </c>
      <c r="F48">
        <f>F47+Inputs!$B$20-D48</f>
        <v/>
      </c>
      <c r="G48">
        <f>IF(E48&lt;=0.005,1,0)</f>
        <v/>
      </c>
      <c r="H48">
        <f>P47</f>
        <v/>
      </c>
      <c r="I48">
        <f>Q47</f>
        <v/>
      </c>
      <c r="J48">
        <f>H48*Inputs!$B$4/12</f>
        <v/>
      </c>
      <c r="K48">
        <f>I48*Inputs!$B$9/12</f>
        <v/>
      </c>
      <c r="L48">
        <f>MIN(H48+J48,Inputs!$B$17)</f>
        <v/>
      </c>
      <c r="M48">
        <f>MIN(I48+K48,MAX(0,Inputs!$B$20-L48))</f>
        <v/>
      </c>
      <c r="N48">
        <f>IF(AND(I48+K48-M48&lt;=0.000001,H48+J48-L48&gt;0),MIN(H48+J48-L48,MAX(0,Inputs!$B$20-L48-M48)),0)</f>
        <v/>
      </c>
      <c r="O48">
        <f>IF(AND(Inputs!$B$12=1,I48+K48-M48&lt;=0.000001,H48+J48-L48-N48&gt;0.000001),MIN(Inputs!$B$19,H48+J48-L48-N48),0)</f>
        <v/>
      </c>
      <c r="P48">
        <f>H48+J48-L48-N48-O48</f>
        <v/>
      </c>
      <c r="Q48">
        <f>I48+K48-M48+O48</f>
        <v/>
      </c>
      <c r="R48">
        <f>R47+Inputs!$B$20-L48-M48-N48</f>
        <v/>
      </c>
      <c r="S48">
        <f>IF(P48+Q48&lt;=0.005,1,0)</f>
        <v/>
      </c>
    </row>
    <row r="49">
      <c r="A49" t="n">
        <v>47</v>
      </c>
      <c r="B49">
        <f>E48</f>
        <v/>
      </c>
      <c r="C49">
        <f>B49*Inputs!$B$4/12</f>
        <v/>
      </c>
      <c r="D49">
        <f>MIN(B49+C49,Inputs!$B$20)</f>
        <v/>
      </c>
      <c r="E49">
        <f>B49+C49-D49</f>
        <v/>
      </c>
      <c r="F49">
        <f>F48+Inputs!$B$20-D49</f>
        <v/>
      </c>
      <c r="G49">
        <f>IF(E49&lt;=0.005,1,0)</f>
        <v/>
      </c>
      <c r="H49">
        <f>P48</f>
        <v/>
      </c>
      <c r="I49">
        <f>Q48</f>
        <v/>
      </c>
      <c r="J49">
        <f>H49*Inputs!$B$4/12</f>
        <v/>
      </c>
      <c r="K49">
        <f>I49*Inputs!$B$9/12</f>
        <v/>
      </c>
      <c r="L49">
        <f>MIN(H49+J49,Inputs!$B$17)</f>
        <v/>
      </c>
      <c r="M49">
        <f>MIN(I49+K49,MAX(0,Inputs!$B$20-L49))</f>
        <v/>
      </c>
      <c r="N49">
        <f>IF(AND(I49+K49-M49&lt;=0.000001,H49+J49-L49&gt;0),MIN(H49+J49-L49,MAX(0,Inputs!$B$20-L49-M49)),0)</f>
        <v/>
      </c>
      <c r="O49">
        <f>IF(AND(Inputs!$B$12=1,I49+K49-M49&lt;=0.000001,H49+J49-L49-N49&gt;0.000001),MIN(Inputs!$B$19,H49+J49-L49-N49),0)</f>
        <v/>
      </c>
      <c r="P49">
        <f>H49+J49-L49-N49-O49</f>
        <v/>
      </c>
      <c r="Q49">
        <f>I49+K49-M49+O49</f>
        <v/>
      </c>
      <c r="R49">
        <f>R48+Inputs!$B$20-L49-M49-N49</f>
        <v/>
      </c>
      <c r="S49">
        <f>IF(P49+Q49&lt;=0.005,1,0)</f>
        <v/>
      </c>
    </row>
    <row r="50">
      <c r="A50" t="n">
        <v>48</v>
      </c>
      <c r="B50">
        <f>E49</f>
        <v/>
      </c>
      <c r="C50">
        <f>B50*Inputs!$B$4/12</f>
        <v/>
      </c>
      <c r="D50">
        <f>MIN(B50+C50,Inputs!$B$20)</f>
        <v/>
      </c>
      <c r="E50">
        <f>B50+C50-D50</f>
        <v/>
      </c>
      <c r="F50">
        <f>F49+Inputs!$B$20-D50</f>
        <v/>
      </c>
      <c r="G50">
        <f>IF(E50&lt;=0.005,1,0)</f>
        <v/>
      </c>
      <c r="H50">
        <f>P49</f>
        <v/>
      </c>
      <c r="I50">
        <f>Q49</f>
        <v/>
      </c>
      <c r="J50">
        <f>H50*Inputs!$B$4/12</f>
        <v/>
      </c>
      <c r="K50">
        <f>I50*Inputs!$B$9/12</f>
        <v/>
      </c>
      <c r="L50">
        <f>MIN(H50+J50,Inputs!$B$17)</f>
        <v/>
      </c>
      <c r="M50">
        <f>MIN(I50+K50,MAX(0,Inputs!$B$20-L50))</f>
        <v/>
      </c>
      <c r="N50">
        <f>IF(AND(I50+K50-M50&lt;=0.000001,H50+J50-L50&gt;0),MIN(H50+J50-L50,MAX(0,Inputs!$B$20-L50-M50)),0)</f>
        <v/>
      </c>
      <c r="O50">
        <f>IF(AND(Inputs!$B$12=1,I50+K50-M50&lt;=0.000001,H50+J50-L50-N50&gt;0.000001),MIN(Inputs!$B$19,H50+J50-L50-N50),0)</f>
        <v/>
      </c>
      <c r="P50">
        <f>H50+J50-L50-N50-O50</f>
        <v/>
      </c>
      <c r="Q50">
        <f>I50+K50-M50+O50</f>
        <v/>
      </c>
      <c r="R50">
        <f>R49+Inputs!$B$20-L50-M50-N50</f>
        <v/>
      </c>
      <c r="S50">
        <f>IF(P50+Q50&lt;=0.005,1,0)</f>
        <v/>
      </c>
    </row>
    <row r="51">
      <c r="A51" t="n">
        <v>49</v>
      </c>
      <c r="B51">
        <f>E50</f>
        <v/>
      </c>
      <c r="C51">
        <f>B51*Inputs!$B$4/12</f>
        <v/>
      </c>
      <c r="D51">
        <f>MIN(B51+C51,Inputs!$B$20)</f>
        <v/>
      </c>
      <c r="E51">
        <f>B51+C51-D51</f>
        <v/>
      </c>
      <c r="F51">
        <f>F50+Inputs!$B$20-D51</f>
        <v/>
      </c>
      <c r="G51">
        <f>IF(E51&lt;=0.005,1,0)</f>
        <v/>
      </c>
      <c r="H51">
        <f>P50</f>
        <v/>
      </c>
      <c r="I51">
        <f>Q50</f>
        <v/>
      </c>
      <c r="J51">
        <f>H51*Inputs!$B$4/12</f>
        <v/>
      </c>
      <c r="K51">
        <f>I51*Inputs!$B$9/12</f>
        <v/>
      </c>
      <c r="L51">
        <f>MIN(H51+J51,Inputs!$B$17)</f>
        <v/>
      </c>
      <c r="M51">
        <f>MIN(I51+K51,MAX(0,Inputs!$B$20-L51))</f>
        <v/>
      </c>
      <c r="N51">
        <f>IF(AND(I51+K51-M51&lt;=0.000001,H51+J51-L51&gt;0),MIN(H51+J51-L51,MAX(0,Inputs!$B$20-L51-M51)),0)</f>
        <v/>
      </c>
      <c r="O51">
        <f>IF(AND(Inputs!$B$12=1,I51+K51-M51&lt;=0.000001,H51+J51-L51-N51&gt;0.000001),MIN(Inputs!$B$19,H51+J51-L51-N51),0)</f>
        <v/>
      </c>
      <c r="P51">
        <f>H51+J51-L51-N51-O51</f>
        <v/>
      </c>
      <c r="Q51">
        <f>I51+K51-M51+O51</f>
        <v/>
      </c>
      <c r="R51">
        <f>R50+Inputs!$B$20-L51-M51-N51</f>
        <v/>
      </c>
      <c r="S51">
        <f>IF(P51+Q51&lt;=0.005,1,0)</f>
        <v/>
      </c>
    </row>
    <row r="52">
      <c r="A52" t="n">
        <v>50</v>
      </c>
      <c r="B52">
        <f>E51</f>
        <v/>
      </c>
      <c r="C52">
        <f>B52*Inputs!$B$4/12</f>
        <v/>
      </c>
      <c r="D52">
        <f>MIN(B52+C52,Inputs!$B$20)</f>
        <v/>
      </c>
      <c r="E52">
        <f>B52+C52-D52</f>
        <v/>
      </c>
      <c r="F52">
        <f>F51+Inputs!$B$20-D52</f>
        <v/>
      </c>
      <c r="G52">
        <f>IF(E52&lt;=0.005,1,0)</f>
        <v/>
      </c>
      <c r="H52">
        <f>P51</f>
        <v/>
      </c>
      <c r="I52">
        <f>Q51</f>
        <v/>
      </c>
      <c r="J52">
        <f>H52*Inputs!$B$4/12</f>
        <v/>
      </c>
      <c r="K52">
        <f>I52*Inputs!$B$9/12</f>
        <v/>
      </c>
      <c r="L52">
        <f>MIN(H52+J52,Inputs!$B$17)</f>
        <v/>
      </c>
      <c r="M52">
        <f>MIN(I52+K52,MAX(0,Inputs!$B$20-L52))</f>
        <v/>
      </c>
      <c r="N52">
        <f>IF(AND(I52+K52-M52&lt;=0.000001,H52+J52-L52&gt;0),MIN(H52+J52-L52,MAX(0,Inputs!$B$20-L52-M52)),0)</f>
        <v/>
      </c>
      <c r="O52">
        <f>IF(AND(Inputs!$B$12=1,I52+K52-M52&lt;=0.000001,H52+J52-L52-N52&gt;0.000001),MIN(Inputs!$B$19,H52+J52-L52-N52),0)</f>
        <v/>
      </c>
      <c r="P52">
        <f>H52+J52-L52-N52-O52</f>
        <v/>
      </c>
      <c r="Q52">
        <f>I52+K52-M52+O52</f>
        <v/>
      </c>
      <c r="R52">
        <f>R51+Inputs!$B$20-L52-M52-N52</f>
        <v/>
      </c>
      <c r="S52">
        <f>IF(P52+Q52&lt;=0.005,1,0)</f>
        <v/>
      </c>
    </row>
    <row r="53">
      <c r="A53" t="n">
        <v>51</v>
      </c>
      <c r="B53">
        <f>E52</f>
        <v/>
      </c>
      <c r="C53">
        <f>B53*Inputs!$B$4/12</f>
        <v/>
      </c>
      <c r="D53">
        <f>MIN(B53+C53,Inputs!$B$20)</f>
        <v/>
      </c>
      <c r="E53">
        <f>B53+C53-D53</f>
        <v/>
      </c>
      <c r="F53">
        <f>F52+Inputs!$B$20-D53</f>
        <v/>
      </c>
      <c r="G53">
        <f>IF(E53&lt;=0.005,1,0)</f>
        <v/>
      </c>
      <c r="H53">
        <f>P52</f>
        <v/>
      </c>
      <c r="I53">
        <f>Q52</f>
        <v/>
      </c>
      <c r="J53">
        <f>H53*Inputs!$B$4/12</f>
        <v/>
      </c>
      <c r="K53">
        <f>I53*Inputs!$B$9/12</f>
        <v/>
      </c>
      <c r="L53">
        <f>MIN(H53+J53,Inputs!$B$17)</f>
        <v/>
      </c>
      <c r="M53">
        <f>MIN(I53+K53,MAX(0,Inputs!$B$20-L53))</f>
        <v/>
      </c>
      <c r="N53">
        <f>IF(AND(I53+K53-M53&lt;=0.000001,H53+J53-L53&gt;0),MIN(H53+J53-L53,MAX(0,Inputs!$B$20-L53-M53)),0)</f>
        <v/>
      </c>
      <c r="O53">
        <f>IF(AND(Inputs!$B$12=1,I53+K53-M53&lt;=0.000001,H53+J53-L53-N53&gt;0.000001),MIN(Inputs!$B$19,H53+J53-L53-N53),0)</f>
        <v/>
      </c>
      <c r="P53">
        <f>H53+J53-L53-N53-O53</f>
        <v/>
      </c>
      <c r="Q53">
        <f>I53+K53-M53+O53</f>
        <v/>
      </c>
      <c r="R53">
        <f>R52+Inputs!$B$20-L53-M53-N53</f>
        <v/>
      </c>
      <c r="S53">
        <f>IF(P53+Q53&lt;=0.005,1,0)</f>
        <v/>
      </c>
    </row>
    <row r="54">
      <c r="A54" t="n">
        <v>52</v>
      </c>
      <c r="B54">
        <f>E53</f>
        <v/>
      </c>
      <c r="C54">
        <f>B54*Inputs!$B$4/12</f>
        <v/>
      </c>
      <c r="D54">
        <f>MIN(B54+C54,Inputs!$B$20)</f>
        <v/>
      </c>
      <c r="E54">
        <f>B54+C54-D54</f>
        <v/>
      </c>
      <c r="F54">
        <f>F53+Inputs!$B$20-D54</f>
        <v/>
      </c>
      <c r="G54">
        <f>IF(E54&lt;=0.005,1,0)</f>
        <v/>
      </c>
      <c r="H54">
        <f>P53</f>
        <v/>
      </c>
      <c r="I54">
        <f>Q53</f>
        <v/>
      </c>
      <c r="J54">
        <f>H54*Inputs!$B$4/12</f>
        <v/>
      </c>
      <c r="K54">
        <f>I54*Inputs!$B$9/12</f>
        <v/>
      </c>
      <c r="L54">
        <f>MIN(H54+J54,Inputs!$B$17)</f>
        <v/>
      </c>
      <c r="M54">
        <f>MIN(I54+K54,MAX(0,Inputs!$B$20-L54))</f>
        <v/>
      </c>
      <c r="N54">
        <f>IF(AND(I54+K54-M54&lt;=0.000001,H54+J54-L54&gt;0),MIN(H54+J54-L54,MAX(0,Inputs!$B$20-L54-M54)),0)</f>
        <v/>
      </c>
      <c r="O54">
        <f>IF(AND(Inputs!$B$12=1,I54+K54-M54&lt;=0.000001,H54+J54-L54-N54&gt;0.000001),MIN(Inputs!$B$19,H54+J54-L54-N54),0)</f>
        <v/>
      </c>
      <c r="P54">
        <f>H54+J54-L54-N54-O54</f>
        <v/>
      </c>
      <c r="Q54">
        <f>I54+K54-M54+O54</f>
        <v/>
      </c>
      <c r="R54">
        <f>R53+Inputs!$B$20-L54-M54-N54</f>
        <v/>
      </c>
      <c r="S54">
        <f>IF(P54+Q54&lt;=0.005,1,0)</f>
        <v/>
      </c>
    </row>
    <row r="55">
      <c r="A55" t="n">
        <v>53</v>
      </c>
      <c r="B55">
        <f>E54</f>
        <v/>
      </c>
      <c r="C55">
        <f>B55*Inputs!$B$4/12</f>
        <v/>
      </c>
      <c r="D55">
        <f>MIN(B55+C55,Inputs!$B$20)</f>
        <v/>
      </c>
      <c r="E55">
        <f>B55+C55-D55</f>
        <v/>
      </c>
      <c r="F55">
        <f>F54+Inputs!$B$20-D55</f>
        <v/>
      </c>
      <c r="G55">
        <f>IF(E55&lt;=0.005,1,0)</f>
        <v/>
      </c>
      <c r="H55">
        <f>P54</f>
        <v/>
      </c>
      <c r="I55">
        <f>Q54</f>
        <v/>
      </c>
      <c r="J55">
        <f>H55*Inputs!$B$4/12</f>
        <v/>
      </c>
      <c r="K55">
        <f>I55*Inputs!$B$9/12</f>
        <v/>
      </c>
      <c r="L55">
        <f>MIN(H55+J55,Inputs!$B$17)</f>
        <v/>
      </c>
      <c r="M55">
        <f>MIN(I55+K55,MAX(0,Inputs!$B$20-L55))</f>
        <v/>
      </c>
      <c r="N55">
        <f>IF(AND(I55+K55-M55&lt;=0.000001,H55+J55-L55&gt;0),MIN(H55+J55-L55,MAX(0,Inputs!$B$20-L55-M55)),0)</f>
        <v/>
      </c>
      <c r="O55">
        <f>IF(AND(Inputs!$B$12=1,I55+K55-M55&lt;=0.000001,H55+J55-L55-N55&gt;0.000001),MIN(Inputs!$B$19,H55+J55-L55-N55),0)</f>
        <v/>
      </c>
      <c r="P55">
        <f>H55+J55-L55-N55-O55</f>
        <v/>
      </c>
      <c r="Q55">
        <f>I55+K55-M55+O55</f>
        <v/>
      </c>
      <c r="R55">
        <f>R54+Inputs!$B$20-L55-M55-N55</f>
        <v/>
      </c>
      <c r="S55">
        <f>IF(P55+Q55&lt;=0.005,1,0)</f>
        <v/>
      </c>
    </row>
    <row r="56">
      <c r="A56" t="n">
        <v>54</v>
      </c>
      <c r="B56">
        <f>E55</f>
        <v/>
      </c>
      <c r="C56">
        <f>B56*Inputs!$B$4/12</f>
        <v/>
      </c>
      <c r="D56">
        <f>MIN(B56+C56,Inputs!$B$20)</f>
        <v/>
      </c>
      <c r="E56">
        <f>B56+C56-D56</f>
        <v/>
      </c>
      <c r="F56">
        <f>F55+Inputs!$B$20-D56</f>
        <v/>
      </c>
      <c r="G56">
        <f>IF(E56&lt;=0.005,1,0)</f>
        <v/>
      </c>
      <c r="H56">
        <f>P55</f>
        <v/>
      </c>
      <c r="I56">
        <f>Q55</f>
        <v/>
      </c>
      <c r="J56">
        <f>H56*Inputs!$B$4/12</f>
        <v/>
      </c>
      <c r="K56">
        <f>I56*Inputs!$B$9/12</f>
        <v/>
      </c>
      <c r="L56">
        <f>MIN(H56+J56,Inputs!$B$17)</f>
        <v/>
      </c>
      <c r="M56">
        <f>MIN(I56+K56,MAX(0,Inputs!$B$20-L56))</f>
        <v/>
      </c>
      <c r="N56">
        <f>IF(AND(I56+K56-M56&lt;=0.000001,H56+J56-L56&gt;0),MIN(H56+J56-L56,MAX(0,Inputs!$B$20-L56-M56)),0)</f>
        <v/>
      </c>
      <c r="O56">
        <f>IF(AND(Inputs!$B$12=1,I56+K56-M56&lt;=0.000001,H56+J56-L56-N56&gt;0.000001),MIN(Inputs!$B$19,H56+J56-L56-N56),0)</f>
        <v/>
      </c>
      <c r="P56">
        <f>H56+J56-L56-N56-O56</f>
        <v/>
      </c>
      <c r="Q56">
        <f>I56+K56-M56+O56</f>
        <v/>
      </c>
      <c r="R56">
        <f>R55+Inputs!$B$20-L56-M56-N56</f>
        <v/>
      </c>
      <c r="S56">
        <f>IF(P56+Q56&lt;=0.005,1,0)</f>
        <v/>
      </c>
    </row>
    <row r="57">
      <c r="A57" t="n">
        <v>55</v>
      </c>
      <c r="B57">
        <f>E56</f>
        <v/>
      </c>
      <c r="C57">
        <f>B57*Inputs!$B$4/12</f>
        <v/>
      </c>
      <c r="D57">
        <f>MIN(B57+C57,Inputs!$B$20)</f>
        <v/>
      </c>
      <c r="E57">
        <f>B57+C57-D57</f>
        <v/>
      </c>
      <c r="F57">
        <f>F56+Inputs!$B$20-D57</f>
        <v/>
      </c>
      <c r="G57">
        <f>IF(E57&lt;=0.005,1,0)</f>
        <v/>
      </c>
      <c r="H57">
        <f>P56</f>
        <v/>
      </c>
      <c r="I57">
        <f>Q56</f>
        <v/>
      </c>
      <c r="J57">
        <f>H57*Inputs!$B$4/12</f>
        <v/>
      </c>
      <c r="K57">
        <f>I57*Inputs!$B$9/12</f>
        <v/>
      </c>
      <c r="L57">
        <f>MIN(H57+J57,Inputs!$B$17)</f>
        <v/>
      </c>
      <c r="M57">
        <f>MIN(I57+K57,MAX(0,Inputs!$B$20-L57))</f>
        <v/>
      </c>
      <c r="N57">
        <f>IF(AND(I57+K57-M57&lt;=0.000001,H57+J57-L57&gt;0),MIN(H57+J57-L57,MAX(0,Inputs!$B$20-L57-M57)),0)</f>
        <v/>
      </c>
      <c r="O57">
        <f>IF(AND(Inputs!$B$12=1,I57+K57-M57&lt;=0.000001,H57+J57-L57-N57&gt;0.000001),MIN(Inputs!$B$19,H57+J57-L57-N57),0)</f>
        <v/>
      </c>
      <c r="P57">
        <f>H57+J57-L57-N57-O57</f>
        <v/>
      </c>
      <c r="Q57">
        <f>I57+K57-M57+O57</f>
        <v/>
      </c>
      <c r="R57">
        <f>R56+Inputs!$B$20-L57-M57-N57</f>
        <v/>
      </c>
      <c r="S57">
        <f>IF(P57+Q57&lt;=0.005,1,0)</f>
        <v/>
      </c>
    </row>
    <row r="58">
      <c r="A58" t="n">
        <v>56</v>
      </c>
      <c r="B58">
        <f>E57</f>
        <v/>
      </c>
      <c r="C58">
        <f>B58*Inputs!$B$4/12</f>
        <v/>
      </c>
      <c r="D58">
        <f>MIN(B58+C58,Inputs!$B$20)</f>
        <v/>
      </c>
      <c r="E58">
        <f>B58+C58-D58</f>
        <v/>
      </c>
      <c r="F58">
        <f>F57+Inputs!$B$20-D58</f>
        <v/>
      </c>
      <c r="G58">
        <f>IF(E58&lt;=0.005,1,0)</f>
        <v/>
      </c>
      <c r="H58">
        <f>P57</f>
        <v/>
      </c>
      <c r="I58">
        <f>Q57</f>
        <v/>
      </c>
      <c r="J58">
        <f>H58*Inputs!$B$4/12</f>
        <v/>
      </c>
      <c r="K58">
        <f>I58*Inputs!$B$9/12</f>
        <v/>
      </c>
      <c r="L58">
        <f>MIN(H58+J58,Inputs!$B$17)</f>
        <v/>
      </c>
      <c r="M58">
        <f>MIN(I58+K58,MAX(0,Inputs!$B$20-L58))</f>
        <v/>
      </c>
      <c r="N58">
        <f>IF(AND(I58+K58-M58&lt;=0.000001,H58+J58-L58&gt;0),MIN(H58+J58-L58,MAX(0,Inputs!$B$20-L58-M58)),0)</f>
        <v/>
      </c>
      <c r="O58">
        <f>IF(AND(Inputs!$B$12=1,I58+K58-M58&lt;=0.000001,H58+J58-L58-N58&gt;0.000001),MIN(Inputs!$B$19,H58+J58-L58-N58),0)</f>
        <v/>
      </c>
      <c r="P58">
        <f>H58+J58-L58-N58-O58</f>
        <v/>
      </c>
      <c r="Q58">
        <f>I58+K58-M58+O58</f>
        <v/>
      </c>
      <c r="R58">
        <f>R57+Inputs!$B$20-L58-M58-N58</f>
        <v/>
      </c>
      <c r="S58">
        <f>IF(P58+Q58&lt;=0.005,1,0)</f>
        <v/>
      </c>
    </row>
    <row r="59">
      <c r="A59" t="n">
        <v>57</v>
      </c>
      <c r="B59">
        <f>E58</f>
        <v/>
      </c>
      <c r="C59">
        <f>B59*Inputs!$B$4/12</f>
        <v/>
      </c>
      <c r="D59">
        <f>MIN(B59+C59,Inputs!$B$20)</f>
        <v/>
      </c>
      <c r="E59">
        <f>B59+C59-D59</f>
        <v/>
      </c>
      <c r="F59">
        <f>F58+Inputs!$B$20-D59</f>
        <v/>
      </c>
      <c r="G59">
        <f>IF(E59&lt;=0.005,1,0)</f>
        <v/>
      </c>
      <c r="H59">
        <f>P58</f>
        <v/>
      </c>
      <c r="I59">
        <f>Q58</f>
        <v/>
      </c>
      <c r="J59">
        <f>H59*Inputs!$B$4/12</f>
        <v/>
      </c>
      <c r="K59">
        <f>I59*Inputs!$B$9/12</f>
        <v/>
      </c>
      <c r="L59">
        <f>MIN(H59+J59,Inputs!$B$17)</f>
        <v/>
      </c>
      <c r="M59">
        <f>MIN(I59+K59,MAX(0,Inputs!$B$20-L59))</f>
        <v/>
      </c>
      <c r="N59">
        <f>IF(AND(I59+K59-M59&lt;=0.000001,H59+J59-L59&gt;0),MIN(H59+J59-L59,MAX(0,Inputs!$B$20-L59-M59)),0)</f>
        <v/>
      </c>
      <c r="O59">
        <f>IF(AND(Inputs!$B$12=1,I59+K59-M59&lt;=0.000001,H59+J59-L59-N59&gt;0.000001),MIN(Inputs!$B$19,H59+J59-L59-N59),0)</f>
        <v/>
      </c>
      <c r="P59">
        <f>H59+J59-L59-N59-O59</f>
        <v/>
      </c>
      <c r="Q59">
        <f>I59+K59-M59+O59</f>
        <v/>
      </c>
      <c r="R59">
        <f>R58+Inputs!$B$20-L59-M59-N59</f>
        <v/>
      </c>
      <c r="S59">
        <f>IF(P59+Q59&lt;=0.005,1,0)</f>
        <v/>
      </c>
    </row>
    <row r="60">
      <c r="A60" t="n">
        <v>58</v>
      </c>
      <c r="B60">
        <f>E59</f>
        <v/>
      </c>
      <c r="C60">
        <f>B60*Inputs!$B$4/12</f>
        <v/>
      </c>
      <c r="D60">
        <f>MIN(B60+C60,Inputs!$B$20)</f>
        <v/>
      </c>
      <c r="E60">
        <f>B60+C60-D60</f>
        <v/>
      </c>
      <c r="F60">
        <f>F59+Inputs!$B$20-D60</f>
        <v/>
      </c>
      <c r="G60">
        <f>IF(E60&lt;=0.005,1,0)</f>
        <v/>
      </c>
      <c r="H60">
        <f>P59</f>
        <v/>
      </c>
      <c r="I60">
        <f>Q59</f>
        <v/>
      </c>
      <c r="J60">
        <f>H60*Inputs!$B$4/12</f>
        <v/>
      </c>
      <c r="K60">
        <f>I60*Inputs!$B$9/12</f>
        <v/>
      </c>
      <c r="L60">
        <f>MIN(H60+J60,Inputs!$B$17)</f>
        <v/>
      </c>
      <c r="M60">
        <f>MIN(I60+K60,MAX(0,Inputs!$B$20-L60))</f>
        <v/>
      </c>
      <c r="N60">
        <f>IF(AND(I60+K60-M60&lt;=0.000001,H60+J60-L60&gt;0),MIN(H60+J60-L60,MAX(0,Inputs!$B$20-L60-M60)),0)</f>
        <v/>
      </c>
      <c r="O60">
        <f>IF(AND(Inputs!$B$12=1,I60+K60-M60&lt;=0.000001,H60+J60-L60-N60&gt;0.000001),MIN(Inputs!$B$19,H60+J60-L60-N60),0)</f>
        <v/>
      </c>
      <c r="P60">
        <f>H60+J60-L60-N60-O60</f>
        <v/>
      </c>
      <c r="Q60">
        <f>I60+K60-M60+O60</f>
        <v/>
      </c>
      <c r="R60">
        <f>R59+Inputs!$B$20-L60-M60-N60</f>
        <v/>
      </c>
      <c r="S60">
        <f>IF(P60+Q60&lt;=0.005,1,0)</f>
        <v/>
      </c>
    </row>
    <row r="61">
      <c r="A61" t="n">
        <v>59</v>
      </c>
      <c r="B61">
        <f>E60</f>
        <v/>
      </c>
      <c r="C61">
        <f>B61*Inputs!$B$4/12</f>
        <v/>
      </c>
      <c r="D61">
        <f>MIN(B61+C61,Inputs!$B$20)</f>
        <v/>
      </c>
      <c r="E61">
        <f>B61+C61-D61</f>
        <v/>
      </c>
      <c r="F61">
        <f>F60+Inputs!$B$20-D61</f>
        <v/>
      </c>
      <c r="G61">
        <f>IF(E61&lt;=0.005,1,0)</f>
        <v/>
      </c>
      <c r="H61">
        <f>P60</f>
        <v/>
      </c>
      <c r="I61">
        <f>Q60</f>
        <v/>
      </c>
      <c r="J61">
        <f>H61*Inputs!$B$4/12</f>
        <v/>
      </c>
      <c r="K61">
        <f>I61*Inputs!$B$9/12</f>
        <v/>
      </c>
      <c r="L61">
        <f>MIN(H61+J61,Inputs!$B$17)</f>
        <v/>
      </c>
      <c r="M61">
        <f>MIN(I61+K61,MAX(0,Inputs!$B$20-L61))</f>
        <v/>
      </c>
      <c r="N61">
        <f>IF(AND(I61+K61-M61&lt;=0.000001,H61+J61-L61&gt;0),MIN(H61+J61-L61,MAX(0,Inputs!$B$20-L61-M61)),0)</f>
        <v/>
      </c>
      <c r="O61">
        <f>IF(AND(Inputs!$B$12=1,I61+K61-M61&lt;=0.000001,H61+J61-L61-N61&gt;0.000001),MIN(Inputs!$B$19,H61+J61-L61-N61),0)</f>
        <v/>
      </c>
      <c r="P61">
        <f>H61+J61-L61-N61-O61</f>
        <v/>
      </c>
      <c r="Q61">
        <f>I61+K61-M61+O61</f>
        <v/>
      </c>
      <c r="R61">
        <f>R60+Inputs!$B$20-L61-M61-N61</f>
        <v/>
      </c>
      <c r="S61">
        <f>IF(P61+Q61&lt;=0.005,1,0)</f>
        <v/>
      </c>
    </row>
    <row r="62">
      <c r="A62" t="n">
        <v>60</v>
      </c>
      <c r="B62">
        <f>E61</f>
        <v/>
      </c>
      <c r="C62">
        <f>B62*Inputs!$B$4/12</f>
        <v/>
      </c>
      <c r="D62">
        <f>MIN(B62+C62,Inputs!$B$20)</f>
        <v/>
      </c>
      <c r="E62">
        <f>B62+C62-D62</f>
        <v/>
      </c>
      <c r="F62">
        <f>F61+Inputs!$B$20-D62</f>
        <v/>
      </c>
      <c r="G62">
        <f>IF(E62&lt;=0.005,1,0)</f>
        <v/>
      </c>
      <c r="H62">
        <f>P61</f>
        <v/>
      </c>
      <c r="I62">
        <f>Q61</f>
        <v/>
      </c>
      <c r="J62">
        <f>H62*Inputs!$B$4/12</f>
        <v/>
      </c>
      <c r="K62">
        <f>I62*Inputs!$B$9/12</f>
        <v/>
      </c>
      <c r="L62">
        <f>MIN(H62+J62,Inputs!$B$17)</f>
        <v/>
      </c>
      <c r="M62">
        <f>MIN(I62+K62,MAX(0,Inputs!$B$20-L62))</f>
        <v/>
      </c>
      <c r="N62">
        <f>IF(AND(I62+K62-M62&lt;=0.000001,H62+J62-L62&gt;0),MIN(H62+J62-L62,MAX(0,Inputs!$B$20-L62-M62)),0)</f>
        <v/>
      </c>
      <c r="O62">
        <f>IF(AND(Inputs!$B$12=1,I62+K62-M62&lt;=0.000001,H62+J62-L62-N62&gt;0.000001),MIN(Inputs!$B$19,H62+J62-L62-N62),0)</f>
        <v/>
      </c>
      <c r="P62">
        <f>H62+J62-L62-N62-O62</f>
        <v/>
      </c>
      <c r="Q62">
        <f>I62+K62-M62+O62</f>
        <v/>
      </c>
      <c r="R62">
        <f>R61+Inputs!$B$20-L62-M62-N62</f>
        <v/>
      </c>
      <c r="S62">
        <f>IF(P62+Q62&lt;=0.005,1,0)</f>
        <v/>
      </c>
    </row>
    <row r="63">
      <c r="A63" t="n">
        <v>61</v>
      </c>
      <c r="B63">
        <f>E62</f>
        <v/>
      </c>
      <c r="C63">
        <f>B63*Inputs!$B$4/12</f>
        <v/>
      </c>
      <c r="D63">
        <f>MIN(B63+C63,Inputs!$B$20)</f>
        <v/>
      </c>
      <c r="E63">
        <f>B63+C63-D63</f>
        <v/>
      </c>
      <c r="F63">
        <f>F62+Inputs!$B$20-D63</f>
        <v/>
      </c>
      <c r="G63">
        <f>IF(E63&lt;=0.005,1,0)</f>
        <v/>
      </c>
      <c r="H63">
        <f>P62</f>
        <v/>
      </c>
      <c r="I63">
        <f>Q62</f>
        <v/>
      </c>
      <c r="J63">
        <f>H63*Inputs!$B$4/12</f>
        <v/>
      </c>
      <c r="K63">
        <f>I63*Inputs!$B$9/12</f>
        <v/>
      </c>
      <c r="L63">
        <f>MIN(H63+J63,Inputs!$B$17)</f>
        <v/>
      </c>
      <c r="M63">
        <f>MIN(I63+K63,MAX(0,Inputs!$B$20-L63))</f>
        <v/>
      </c>
      <c r="N63">
        <f>IF(AND(I63+K63-M63&lt;=0.000001,H63+J63-L63&gt;0),MIN(H63+J63-L63,MAX(0,Inputs!$B$20-L63-M63)),0)</f>
        <v/>
      </c>
      <c r="O63">
        <f>IF(AND(Inputs!$B$12=1,I63+K63-M63&lt;=0.000001,H63+J63-L63-N63&gt;0.000001),MIN(Inputs!$B$19,H63+J63-L63-N63),0)</f>
        <v/>
      </c>
      <c r="P63">
        <f>H63+J63-L63-N63-O63</f>
        <v/>
      </c>
      <c r="Q63">
        <f>I63+K63-M63+O63</f>
        <v/>
      </c>
      <c r="R63">
        <f>R62+Inputs!$B$20-L63-M63-N63</f>
        <v/>
      </c>
      <c r="S63">
        <f>IF(P63+Q63&lt;=0.005,1,0)</f>
        <v/>
      </c>
    </row>
    <row r="64">
      <c r="A64" t="n">
        <v>62</v>
      </c>
      <c r="B64">
        <f>E63</f>
        <v/>
      </c>
      <c r="C64">
        <f>B64*Inputs!$B$4/12</f>
        <v/>
      </c>
      <c r="D64">
        <f>MIN(B64+C64,Inputs!$B$20)</f>
        <v/>
      </c>
      <c r="E64">
        <f>B64+C64-D64</f>
        <v/>
      </c>
      <c r="F64">
        <f>F63+Inputs!$B$20-D64</f>
        <v/>
      </c>
      <c r="G64">
        <f>IF(E64&lt;=0.005,1,0)</f>
        <v/>
      </c>
      <c r="H64">
        <f>P63</f>
        <v/>
      </c>
      <c r="I64">
        <f>Q63</f>
        <v/>
      </c>
      <c r="J64">
        <f>H64*Inputs!$B$4/12</f>
        <v/>
      </c>
      <c r="K64">
        <f>I64*Inputs!$B$9/12</f>
        <v/>
      </c>
      <c r="L64">
        <f>MIN(H64+J64,Inputs!$B$17)</f>
        <v/>
      </c>
      <c r="M64">
        <f>MIN(I64+K64,MAX(0,Inputs!$B$20-L64))</f>
        <v/>
      </c>
      <c r="N64">
        <f>IF(AND(I64+K64-M64&lt;=0.000001,H64+J64-L64&gt;0),MIN(H64+J64-L64,MAX(0,Inputs!$B$20-L64-M64)),0)</f>
        <v/>
      </c>
      <c r="O64">
        <f>IF(AND(Inputs!$B$12=1,I64+K64-M64&lt;=0.000001,H64+J64-L64-N64&gt;0.000001),MIN(Inputs!$B$19,H64+J64-L64-N64),0)</f>
        <v/>
      </c>
      <c r="P64">
        <f>H64+J64-L64-N64-O64</f>
        <v/>
      </c>
      <c r="Q64">
        <f>I64+K64-M64+O64</f>
        <v/>
      </c>
      <c r="R64">
        <f>R63+Inputs!$B$20-L64-M64-N64</f>
        <v/>
      </c>
      <c r="S64">
        <f>IF(P64+Q64&lt;=0.005,1,0)</f>
        <v/>
      </c>
    </row>
    <row r="65">
      <c r="A65" t="n">
        <v>63</v>
      </c>
      <c r="B65">
        <f>E64</f>
        <v/>
      </c>
      <c r="C65">
        <f>B65*Inputs!$B$4/12</f>
        <v/>
      </c>
      <c r="D65">
        <f>MIN(B65+C65,Inputs!$B$20)</f>
        <v/>
      </c>
      <c r="E65">
        <f>B65+C65-D65</f>
        <v/>
      </c>
      <c r="F65">
        <f>F64+Inputs!$B$20-D65</f>
        <v/>
      </c>
      <c r="G65">
        <f>IF(E65&lt;=0.005,1,0)</f>
        <v/>
      </c>
      <c r="H65">
        <f>P64</f>
        <v/>
      </c>
      <c r="I65">
        <f>Q64</f>
        <v/>
      </c>
      <c r="J65">
        <f>H65*Inputs!$B$4/12</f>
        <v/>
      </c>
      <c r="K65">
        <f>I65*Inputs!$B$9/12</f>
        <v/>
      </c>
      <c r="L65">
        <f>MIN(H65+J65,Inputs!$B$17)</f>
        <v/>
      </c>
      <c r="M65">
        <f>MIN(I65+K65,MAX(0,Inputs!$B$20-L65))</f>
        <v/>
      </c>
      <c r="N65">
        <f>IF(AND(I65+K65-M65&lt;=0.000001,H65+J65-L65&gt;0),MIN(H65+J65-L65,MAX(0,Inputs!$B$20-L65-M65)),0)</f>
        <v/>
      </c>
      <c r="O65">
        <f>IF(AND(Inputs!$B$12=1,I65+K65-M65&lt;=0.000001,H65+J65-L65-N65&gt;0.000001),MIN(Inputs!$B$19,H65+J65-L65-N65),0)</f>
        <v/>
      </c>
      <c r="P65">
        <f>H65+J65-L65-N65-O65</f>
        <v/>
      </c>
      <c r="Q65">
        <f>I65+K65-M65+O65</f>
        <v/>
      </c>
      <c r="R65">
        <f>R64+Inputs!$B$20-L65-M65-N65</f>
        <v/>
      </c>
      <c r="S65">
        <f>IF(P65+Q65&lt;=0.005,1,0)</f>
        <v/>
      </c>
    </row>
    <row r="66">
      <c r="A66" t="n">
        <v>64</v>
      </c>
      <c r="B66">
        <f>E65</f>
        <v/>
      </c>
      <c r="C66">
        <f>B66*Inputs!$B$4/12</f>
        <v/>
      </c>
      <c r="D66">
        <f>MIN(B66+C66,Inputs!$B$20)</f>
        <v/>
      </c>
      <c r="E66">
        <f>B66+C66-D66</f>
        <v/>
      </c>
      <c r="F66">
        <f>F65+Inputs!$B$20-D66</f>
        <v/>
      </c>
      <c r="G66">
        <f>IF(E66&lt;=0.005,1,0)</f>
        <v/>
      </c>
      <c r="H66">
        <f>P65</f>
        <v/>
      </c>
      <c r="I66">
        <f>Q65</f>
        <v/>
      </c>
      <c r="J66">
        <f>H66*Inputs!$B$4/12</f>
        <v/>
      </c>
      <c r="K66">
        <f>I66*Inputs!$B$9/12</f>
        <v/>
      </c>
      <c r="L66">
        <f>MIN(H66+J66,Inputs!$B$17)</f>
        <v/>
      </c>
      <c r="M66">
        <f>MIN(I66+K66,MAX(0,Inputs!$B$20-L66))</f>
        <v/>
      </c>
      <c r="N66">
        <f>IF(AND(I66+K66-M66&lt;=0.000001,H66+J66-L66&gt;0),MIN(H66+J66-L66,MAX(0,Inputs!$B$20-L66-M66)),0)</f>
        <v/>
      </c>
      <c r="O66">
        <f>IF(AND(Inputs!$B$12=1,I66+K66-M66&lt;=0.000001,H66+J66-L66-N66&gt;0.000001),MIN(Inputs!$B$19,H66+J66-L66-N66),0)</f>
        <v/>
      </c>
      <c r="P66">
        <f>H66+J66-L66-N66-O66</f>
        <v/>
      </c>
      <c r="Q66">
        <f>I66+K66-M66+O66</f>
        <v/>
      </c>
      <c r="R66">
        <f>R65+Inputs!$B$20-L66-M66-N66</f>
        <v/>
      </c>
      <c r="S66">
        <f>IF(P66+Q66&lt;=0.005,1,0)</f>
        <v/>
      </c>
    </row>
    <row r="67">
      <c r="A67" t="n">
        <v>65</v>
      </c>
      <c r="B67">
        <f>E66</f>
        <v/>
      </c>
      <c r="C67">
        <f>B67*Inputs!$B$4/12</f>
        <v/>
      </c>
      <c r="D67">
        <f>MIN(B67+C67,Inputs!$B$20)</f>
        <v/>
      </c>
      <c r="E67">
        <f>B67+C67-D67</f>
        <v/>
      </c>
      <c r="F67">
        <f>F66+Inputs!$B$20-D67</f>
        <v/>
      </c>
      <c r="G67">
        <f>IF(E67&lt;=0.005,1,0)</f>
        <v/>
      </c>
      <c r="H67">
        <f>P66</f>
        <v/>
      </c>
      <c r="I67">
        <f>Q66</f>
        <v/>
      </c>
      <c r="J67">
        <f>H67*Inputs!$B$4/12</f>
        <v/>
      </c>
      <c r="K67">
        <f>I67*Inputs!$B$9/12</f>
        <v/>
      </c>
      <c r="L67">
        <f>MIN(H67+J67,Inputs!$B$17)</f>
        <v/>
      </c>
      <c r="M67">
        <f>MIN(I67+K67,MAX(0,Inputs!$B$20-L67))</f>
        <v/>
      </c>
      <c r="N67">
        <f>IF(AND(I67+K67-M67&lt;=0.000001,H67+J67-L67&gt;0),MIN(H67+J67-L67,MAX(0,Inputs!$B$20-L67-M67)),0)</f>
        <v/>
      </c>
      <c r="O67">
        <f>IF(AND(Inputs!$B$12=1,I67+K67-M67&lt;=0.000001,H67+J67-L67-N67&gt;0.000001),MIN(Inputs!$B$19,H67+J67-L67-N67),0)</f>
        <v/>
      </c>
      <c r="P67">
        <f>H67+J67-L67-N67-O67</f>
        <v/>
      </c>
      <c r="Q67">
        <f>I67+K67-M67+O67</f>
        <v/>
      </c>
      <c r="R67">
        <f>R66+Inputs!$B$20-L67-M67-N67</f>
        <v/>
      </c>
      <c r="S67">
        <f>IF(P67+Q67&lt;=0.005,1,0)</f>
        <v/>
      </c>
    </row>
    <row r="68">
      <c r="A68" t="n">
        <v>66</v>
      </c>
      <c r="B68">
        <f>E67</f>
        <v/>
      </c>
      <c r="C68">
        <f>B68*Inputs!$B$4/12</f>
        <v/>
      </c>
      <c r="D68">
        <f>MIN(B68+C68,Inputs!$B$20)</f>
        <v/>
      </c>
      <c r="E68">
        <f>B68+C68-D68</f>
        <v/>
      </c>
      <c r="F68">
        <f>F67+Inputs!$B$20-D68</f>
        <v/>
      </c>
      <c r="G68">
        <f>IF(E68&lt;=0.005,1,0)</f>
        <v/>
      </c>
      <c r="H68">
        <f>P67</f>
        <v/>
      </c>
      <c r="I68">
        <f>Q67</f>
        <v/>
      </c>
      <c r="J68">
        <f>H68*Inputs!$B$4/12</f>
        <v/>
      </c>
      <c r="K68">
        <f>I68*Inputs!$B$9/12</f>
        <v/>
      </c>
      <c r="L68">
        <f>MIN(H68+J68,Inputs!$B$17)</f>
        <v/>
      </c>
      <c r="M68">
        <f>MIN(I68+K68,MAX(0,Inputs!$B$20-L68))</f>
        <v/>
      </c>
      <c r="N68">
        <f>IF(AND(I68+K68-M68&lt;=0.000001,H68+J68-L68&gt;0),MIN(H68+J68-L68,MAX(0,Inputs!$B$20-L68-M68)),0)</f>
        <v/>
      </c>
      <c r="O68">
        <f>IF(AND(Inputs!$B$12=1,I68+K68-M68&lt;=0.000001,H68+J68-L68-N68&gt;0.000001),MIN(Inputs!$B$19,H68+J68-L68-N68),0)</f>
        <v/>
      </c>
      <c r="P68">
        <f>H68+J68-L68-N68-O68</f>
        <v/>
      </c>
      <c r="Q68">
        <f>I68+K68-M68+O68</f>
        <v/>
      </c>
      <c r="R68">
        <f>R67+Inputs!$B$20-L68-M68-N68</f>
        <v/>
      </c>
      <c r="S68">
        <f>IF(P68+Q68&lt;=0.005,1,0)</f>
        <v/>
      </c>
    </row>
    <row r="69">
      <c r="A69" t="n">
        <v>67</v>
      </c>
      <c r="B69">
        <f>E68</f>
        <v/>
      </c>
      <c r="C69">
        <f>B69*Inputs!$B$4/12</f>
        <v/>
      </c>
      <c r="D69">
        <f>MIN(B69+C69,Inputs!$B$20)</f>
        <v/>
      </c>
      <c r="E69">
        <f>B69+C69-D69</f>
        <v/>
      </c>
      <c r="F69">
        <f>F68+Inputs!$B$20-D69</f>
        <v/>
      </c>
      <c r="G69">
        <f>IF(E69&lt;=0.005,1,0)</f>
        <v/>
      </c>
      <c r="H69">
        <f>P68</f>
        <v/>
      </c>
      <c r="I69">
        <f>Q68</f>
        <v/>
      </c>
      <c r="J69">
        <f>H69*Inputs!$B$4/12</f>
        <v/>
      </c>
      <c r="K69">
        <f>I69*Inputs!$B$9/12</f>
        <v/>
      </c>
      <c r="L69">
        <f>MIN(H69+J69,Inputs!$B$17)</f>
        <v/>
      </c>
      <c r="M69">
        <f>MIN(I69+K69,MAX(0,Inputs!$B$20-L69))</f>
        <v/>
      </c>
      <c r="N69">
        <f>IF(AND(I69+K69-M69&lt;=0.000001,H69+J69-L69&gt;0),MIN(H69+J69-L69,MAX(0,Inputs!$B$20-L69-M69)),0)</f>
        <v/>
      </c>
      <c r="O69">
        <f>IF(AND(Inputs!$B$12=1,I69+K69-M69&lt;=0.000001,H69+J69-L69-N69&gt;0.000001),MIN(Inputs!$B$19,H69+J69-L69-N69),0)</f>
        <v/>
      </c>
      <c r="P69">
        <f>H69+J69-L69-N69-O69</f>
        <v/>
      </c>
      <c r="Q69">
        <f>I69+K69-M69+O69</f>
        <v/>
      </c>
      <c r="R69">
        <f>R68+Inputs!$B$20-L69-M69-N69</f>
        <v/>
      </c>
      <c r="S69">
        <f>IF(P69+Q69&lt;=0.005,1,0)</f>
        <v/>
      </c>
    </row>
    <row r="70">
      <c r="A70" t="n">
        <v>68</v>
      </c>
      <c r="B70">
        <f>E69</f>
        <v/>
      </c>
      <c r="C70">
        <f>B70*Inputs!$B$4/12</f>
        <v/>
      </c>
      <c r="D70">
        <f>MIN(B70+C70,Inputs!$B$20)</f>
        <v/>
      </c>
      <c r="E70">
        <f>B70+C70-D70</f>
        <v/>
      </c>
      <c r="F70">
        <f>F69+Inputs!$B$20-D70</f>
        <v/>
      </c>
      <c r="G70">
        <f>IF(E70&lt;=0.005,1,0)</f>
        <v/>
      </c>
      <c r="H70">
        <f>P69</f>
        <v/>
      </c>
      <c r="I70">
        <f>Q69</f>
        <v/>
      </c>
      <c r="J70">
        <f>H70*Inputs!$B$4/12</f>
        <v/>
      </c>
      <c r="K70">
        <f>I70*Inputs!$B$9/12</f>
        <v/>
      </c>
      <c r="L70">
        <f>MIN(H70+J70,Inputs!$B$17)</f>
        <v/>
      </c>
      <c r="M70">
        <f>MIN(I70+K70,MAX(0,Inputs!$B$20-L70))</f>
        <v/>
      </c>
      <c r="N70">
        <f>IF(AND(I70+K70-M70&lt;=0.000001,H70+J70-L70&gt;0),MIN(H70+J70-L70,MAX(0,Inputs!$B$20-L70-M70)),0)</f>
        <v/>
      </c>
      <c r="O70">
        <f>IF(AND(Inputs!$B$12=1,I70+K70-M70&lt;=0.000001,H70+J70-L70-N70&gt;0.000001),MIN(Inputs!$B$19,H70+J70-L70-N70),0)</f>
        <v/>
      </c>
      <c r="P70">
        <f>H70+J70-L70-N70-O70</f>
        <v/>
      </c>
      <c r="Q70">
        <f>I70+K70-M70+O70</f>
        <v/>
      </c>
      <c r="R70">
        <f>R69+Inputs!$B$20-L70-M70-N70</f>
        <v/>
      </c>
      <c r="S70">
        <f>IF(P70+Q70&lt;=0.005,1,0)</f>
        <v/>
      </c>
    </row>
    <row r="71">
      <c r="A71" t="n">
        <v>69</v>
      </c>
      <c r="B71">
        <f>E70</f>
        <v/>
      </c>
      <c r="C71">
        <f>B71*Inputs!$B$4/12</f>
        <v/>
      </c>
      <c r="D71">
        <f>MIN(B71+C71,Inputs!$B$20)</f>
        <v/>
      </c>
      <c r="E71">
        <f>B71+C71-D71</f>
        <v/>
      </c>
      <c r="F71">
        <f>F70+Inputs!$B$20-D71</f>
        <v/>
      </c>
      <c r="G71">
        <f>IF(E71&lt;=0.005,1,0)</f>
        <v/>
      </c>
      <c r="H71">
        <f>P70</f>
        <v/>
      </c>
      <c r="I71">
        <f>Q70</f>
        <v/>
      </c>
      <c r="J71">
        <f>H71*Inputs!$B$4/12</f>
        <v/>
      </c>
      <c r="K71">
        <f>I71*Inputs!$B$9/12</f>
        <v/>
      </c>
      <c r="L71">
        <f>MIN(H71+J71,Inputs!$B$17)</f>
        <v/>
      </c>
      <c r="M71">
        <f>MIN(I71+K71,MAX(0,Inputs!$B$20-L71))</f>
        <v/>
      </c>
      <c r="N71">
        <f>IF(AND(I71+K71-M71&lt;=0.000001,H71+J71-L71&gt;0),MIN(H71+J71-L71,MAX(0,Inputs!$B$20-L71-M71)),0)</f>
        <v/>
      </c>
      <c r="O71">
        <f>IF(AND(Inputs!$B$12=1,I71+K71-M71&lt;=0.000001,H71+J71-L71-N71&gt;0.000001),MIN(Inputs!$B$19,H71+J71-L71-N71),0)</f>
        <v/>
      </c>
      <c r="P71">
        <f>H71+J71-L71-N71-O71</f>
        <v/>
      </c>
      <c r="Q71">
        <f>I71+K71-M71+O71</f>
        <v/>
      </c>
      <c r="R71">
        <f>R70+Inputs!$B$20-L71-M71-N71</f>
        <v/>
      </c>
      <c r="S71">
        <f>IF(P71+Q71&lt;=0.005,1,0)</f>
        <v/>
      </c>
    </row>
    <row r="72">
      <c r="A72" t="n">
        <v>70</v>
      </c>
      <c r="B72">
        <f>E71</f>
        <v/>
      </c>
      <c r="C72">
        <f>B72*Inputs!$B$4/12</f>
        <v/>
      </c>
      <c r="D72">
        <f>MIN(B72+C72,Inputs!$B$20)</f>
        <v/>
      </c>
      <c r="E72">
        <f>B72+C72-D72</f>
        <v/>
      </c>
      <c r="F72">
        <f>F71+Inputs!$B$20-D72</f>
        <v/>
      </c>
      <c r="G72">
        <f>IF(E72&lt;=0.005,1,0)</f>
        <v/>
      </c>
      <c r="H72">
        <f>P71</f>
        <v/>
      </c>
      <c r="I72">
        <f>Q71</f>
        <v/>
      </c>
      <c r="J72">
        <f>H72*Inputs!$B$4/12</f>
        <v/>
      </c>
      <c r="K72">
        <f>I72*Inputs!$B$9/12</f>
        <v/>
      </c>
      <c r="L72">
        <f>MIN(H72+J72,Inputs!$B$17)</f>
        <v/>
      </c>
      <c r="M72">
        <f>MIN(I72+K72,MAX(0,Inputs!$B$20-L72))</f>
        <v/>
      </c>
      <c r="N72">
        <f>IF(AND(I72+K72-M72&lt;=0.000001,H72+J72-L72&gt;0),MIN(H72+J72-L72,MAX(0,Inputs!$B$20-L72-M72)),0)</f>
        <v/>
      </c>
      <c r="O72">
        <f>IF(AND(Inputs!$B$12=1,I72+K72-M72&lt;=0.000001,H72+J72-L72-N72&gt;0.000001),MIN(Inputs!$B$19,H72+J72-L72-N72),0)</f>
        <v/>
      </c>
      <c r="P72">
        <f>H72+J72-L72-N72-O72</f>
        <v/>
      </c>
      <c r="Q72">
        <f>I72+K72-M72+O72</f>
        <v/>
      </c>
      <c r="R72">
        <f>R71+Inputs!$B$20-L72-M72-N72</f>
        <v/>
      </c>
      <c r="S72">
        <f>IF(P72+Q72&lt;=0.005,1,0)</f>
        <v/>
      </c>
    </row>
    <row r="73">
      <c r="A73" t="n">
        <v>71</v>
      </c>
      <c r="B73">
        <f>E72</f>
        <v/>
      </c>
      <c r="C73">
        <f>B73*Inputs!$B$4/12</f>
        <v/>
      </c>
      <c r="D73">
        <f>MIN(B73+C73,Inputs!$B$20)</f>
        <v/>
      </c>
      <c r="E73">
        <f>B73+C73-D73</f>
        <v/>
      </c>
      <c r="F73">
        <f>F72+Inputs!$B$20-D73</f>
        <v/>
      </c>
      <c r="G73">
        <f>IF(E73&lt;=0.005,1,0)</f>
        <v/>
      </c>
      <c r="H73">
        <f>P72</f>
        <v/>
      </c>
      <c r="I73">
        <f>Q72</f>
        <v/>
      </c>
      <c r="J73">
        <f>H73*Inputs!$B$4/12</f>
        <v/>
      </c>
      <c r="K73">
        <f>I73*Inputs!$B$9/12</f>
        <v/>
      </c>
      <c r="L73">
        <f>MIN(H73+J73,Inputs!$B$17)</f>
        <v/>
      </c>
      <c r="M73">
        <f>MIN(I73+K73,MAX(0,Inputs!$B$20-L73))</f>
        <v/>
      </c>
      <c r="N73">
        <f>IF(AND(I73+K73-M73&lt;=0.000001,H73+J73-L73&gt;0),MIN(H73+J73-L73,MAX(0,Inputs!$B$20-L73-M73)),0)</f>
        <v/>
      </c>
      <c r="O73">
        <f>IF(AND(Inputs!$B$12=1,I73+K73-M73&lt;=0.000001,H73+J73-L73-N73&gt;0.000001),MIN(Inputs!$B$19,H73+J73-L73-N73),0)</f>
        <v/>
      </c>
      <c r="P73">
        <f>H73+J73-L73-N73-O73</f>
        <v/>
      </c>
      <c r="Q73">
        <f>I73+K73-M73+O73</f>
        <v/>
      </c>
      <c r="R73">
        <f>R72+Inputs!$B$20-L73-M73-N73</f>
        <v/>
      </c>
      <c r="S73">
        <f>IF(P73+Q73&lt;=0.005,1,0)</f>
        <v/>
      </c>
    </row>
    <row r="74">
      <c r="A74" t="n">
        <v>72</v>
      </c>
      <c r="B74">
        <f>E73</f>
        <v/>
      </c>
      <c r="C74">
        <f>B74*Inputs!$B$4/12</f>
        <v/>
      </c>
      <c r="D74">
        <f>MIN(B74+C74,Inputs!$B$20)</f>
        <v/>
      </c>
      <c r="E74">
        <f>B74+C74-D74</f>
        <v/>
      </c>
      <c r="F74">
        <f>F73+Inputs!$B$20-D74</f>
        <v/>
      </c>
      <c r="G74">
        <f>IF(E74&lt;=0.005,1,0)</f>
        <v/>
      </c>
      <c r="H74">
        <f>P73</f>
        <v/>
      </c>
      <c r="I74">
        <f>Q73</f>
        <v/>
      </c>
      <c r="J74">
        <f>H74*Inputs!$B$4/12</f>
        <v/>
      </c>
      <c r="K74">
        <f>I74*Inputs!$B$9/12</f>
        <v/>
      </c>
      <c r="L74">
        <f>MIN(H74+J74,Inputs!$B$17)</f>
        <v/>
      </c>
      <c r="M74">
        <f>MIN(I74+K74,MAX(0,Inputs!$B$20-L74))</f>
        <v/>
      </c>
      <c r="N74">
        <f>IF(AND(I74+K74-M74&lt;=0.000001,H74+J74-L74&gt;0),MIN(H74+J74-L74,MAX(0,Inputs!$B$20-L74-M74)),0)</f>
        <v/>
      </c>
      <c r="O74">
        <f>IF(AND(Inputs!$B$12=1,I74+K74-M74&lt;=0.000001,H74+J74-L74-N74&gt;0.000001),MIN(Inputs!$B$19,H74+J74-L74-N74),0)</f>
        <v/>
      </c>
      <c r="P74">
        <f>H74+J74-L74-N74-O74</f>
        <v/>
      </c>
      <c r="Q74">
        <f>I74+K74-M74+O74</f>
        <v/>
      </c>
      <c r="R74">
        <f>R73+Inputs!$B$20-L74-M74-N74</f>
        <v/>
      </c>
      <c r="S74">
        <f>IF(P74+Q74&lt;=0.005,1,0)</f>
        <v/>
      </c>
    </row>
    <row r="75">
      <c r="A75" t="n">
        <v>73</v>
      </c>
      <c r="B75">
        <f>E74</f>
        <v/>
      </c>
      <c r="C75">
        <f>B75*Inputs!$B$4/12</f>
        <v/>
      </c>
      <c r="D75">
        <f>MIN(B75+C75,Inputs!$B$20)</f>
        <v/>
      </c>
      <c r="E75">
        <f>B75+C75-D75</f>
        <v/>
      </c>
      <c r="F75">
        <f>F74+Inputs!$B$20-D75</f>
        <v/>
      </c>
      <c r="G75">
        <f>IF(E75&lt;=0.005,1,0)</f>
        <v/>
      </c>
      <c r="H75">
        <f>P74</f>
        <v/>
      </c>
      <c r="I75">
        <f>Q74</f>
        <v/>
      </c>
      <c r="J75">
        <f>H75*Inputs!$B$4/12</f>
        <v/>
      </c>
      <c r="K75">
        <f>I75*Inputs!$B$9/12</f>
        <v/>
      </c>
      <c r="L75">
        <f>MIN(H75+J75,Inputs!$B$17)</f>
        <v/>
      </c>
      <c r="M75">
        <f>MIN(I75+K75,MAX(0,Inputs!$B$20-L75))</f>
        <v/>
      </c>
      <c r="N75">
        <f>IF(AND(I75+K75-M75&lt;=0.000001,H75+J75-L75&gt;0),MIN(H75+J75-L75,MAX(0,Inputs!$B$20-L75-M75)),0)</f>
        <v/>
      </c>
      <c r="O75">
        <f>IF(AND(Inputs!$B$12=1,I75+K75-M75&lt;=0.000001,H75+J75-L75-N75&gt;0.000001),MIN(Inputs!$B$19,H75+J75-L75-N75),0)</f>
        <v/>
      </c>
      <c r="P75">
        <f>H75+J75-L75-N75-O75</f>
        <v/>
      </c>
      <c r="Q75">
        <f>I75+K75-M75+O75</f>
        <v/>
      </c>
      <c r="R75">
        <f>R74+Inputs!$B$20-L75-M75-N75</f>
        <v/>
      </c>
      <c r="S75">
        <f>IF(P75+Q75&lt;=0.005,1,0)</f>
        <v/>
      </c>
    </row>
    <row r="76">
      <c r="A76" t="n">
        <v>74</v>
      </c>
      <c r="B76">
        <f>E75</f>
        <v/>
      </c>
      <c r="C76">
        <f>B76*Inputs!$B$4/12</f>
        <v/>
      </c>
      <c r="D76">
        <f>MIN(B76+C76,Inputs!$B$20)</f>
        <v/>
      </c>
      <c r="E76">
        <f>B76+C76-D76</f>
        <v/>
      </c>
      <c r="F76">
        <f>F75+Inputs!$B$20-D76</f>
        <v/>
      </c>
      <c r="G76">
        <f>IF(E76&lt;=0.005,1,0)</f>
        <v/>
      </c>
      <c r="H76">
        <f>P75</f>
        <v/>
      </c>
      <c r="I76">
        <f>Q75</f>
        <v/>
      </c>
      <c r="J76">
        <f>H76*Inputs!$B$4/12</f>
        <v/>
      </c>
      <c r="K76">
        <f>I76*Inputs!$B$9/12</f>
        <v/>
      </c>
      <c r="L76">
        <f>MIN(H76+J76,Inputs!$B$17)</f>
        <v/>
      </c>
      <c r="M76">
        <f>MIN(I76+K76,MAX(0,Inputs!$B$20-L76))</f>
        <v/>
      </c>
      <c r="N76">
        <f>IF(AND(I76+K76-M76&lt;=0.000001,H76+J76-L76&gt;0),MIN(H76+J76-L76,MAX(0,Inputs!$B$20-L76-M76)),0)</f>
        <v/>
      </c>
      <c r="O76">
        <f>IF(AND(Inputs!$B$12=1,I76+K76-M76&lt;=0.000001,H76+J76-L76-N76&gt;0.000001),MIN(Inputs!$B$19,H76+J76-L76-N76),0)</f>
        <v/>
      </c>
      <c r="P76">
        <f>H76+J76-L76-N76-O76</f>
        <v/>
      </c>
      <c r="Q76">
        <f>I76+K76-M76+O76</f>
        <v/>
      </c>
      <c r="R76">
        <f>R75+Inputs!$B$20-L76-M76-N76</f>
        <v/>
      </c>
      <c r="S76">
        <f>IF(P76+Q76&lt;=0.005,1,0)</f>
        <v/>
      </c>
    </row>
    <row r="77">
      <c r="A77" t="n">
        <v>75</v>
      </c>
      <c r="B77">
        <f>E76</f>
        <v/>
      </c>
      <c r="C77">
        <f>B77*Inputs!$B$4/12</f>
        <v/>
      </c>
      <c r="D77">
        <f>MIN(B77+C77,Inputs!$B$20)</f>
        <v/>
      </c>
      <c r="E77">
        <f>B77+C77-D77</f>
        <v/>
      </c>
      <c r="F77">
        <f>F76+Inputs!$B$20-D77</f>
        <v/>
      </c>
      <c r="G77">
        <f>IF(E77&lt;=0.005,1,0)</f>
        <v/>
      </c>
      <c r="H77">
        <f>P76</f>
        <v/>
      </c>
      <c r="I77">
        <f>Q76</f>
        <v/>
      </c>
      <c r="J77">
        <f>H77*Inputs!$B$4/12</f>
        <v/>
      </c>
      <c r="K77">
        <f>I77*Inputs!$B$9/12</f>
        <v/>
      </c>
      <c r="L77">
        <f>MIN(H77+J77,Inputs!$B$17)</f>
        <v/>
      </c>
      <c r="M77">
        <f>MIN(I77+K77,MAX(0,Inputs!$B$20-L77))</f>
        <v/>
      </c>
      <c r="N77">
        <f>IF(AND(I77+K77-M77&lt;=0.000001,H77+J77-L77&gt;0),MIN(H77+J77-L77,MAX(0,Inputs!$B$20-L77-M77)),0)</f>
        <v/>
      </c>
      <c r="O77">
        <f>IF(AND(Inputs!$B$12=1,I77+K77-M77&lt;=0.000001,H77+J77-L77-N77&gt;0.000001),MIN(Inputs!$B$19,H77+J77-L77-N77),0)</f>
        <v/>
      </c>
      <c r="P77">
        <f>H77+J77-L77-N77-O77</f>
        <v/>
      </c>
      <c r="Q77">
        <f>I77+K77-M77+O77</f>
        <v/>
      </c>
      <c r="R77">
        <f>R76+Inputs!$B$20-L77-M77-N77</f>
        <v/>
      </c>
      <c r="S77">
        <f>IF(P77+Q77&lt;=0.005,1,0)</f>
        <v/>
      </c>
    </row>
    <row r="78">
      <c r="A78" t="n">
        <v>76</v>
      </c>
      <c r="B78">
        <f>E77</f>
        <v/>
      </c>
      <c r="C78">
        <f>B78*Inputs!$B$4/12</f>
        <v/>
      </c>
      <c r="D78">
        <f>MIN(B78+C78,Inputs!$B$20)</f>
        <v/>
      </c>
      <c r="E78">
        <f>B78+C78-D78</f>
        <v/>
      </c>
      <c r="F78">
        <f>F77+Inputs!$B$20-D78</f>
        <v/>
      </c>
      <c r="G78">
        <f>IF(E78&lt;=0.005,1,0)</f>
        <v/>
      </c>
      <c r="H78">
        <f>P77</f>
        <v/>
      </c>
      <c r="I78">
        <f>Q77</f>
        <v/>
      </c>
      <c r="J78">
        <f>H78*Inputs!$B$4/12</f>
        <v/>
      </c>
      <c r="K78">
        <f>I78*Inputs!$B$9/12</f>
        <v/>
      </c>
      <c r="L78">
        <f>MIN(H78+J78,Inputs!$B$17)</f>
        <v/>
      </c>
      <c r="M78">
        <f>MIN(I78+K78,MAX(0,Inputs!$B$20-L78))</f>
        <v/>
      </c>
      <c r="N78">
        <f>IF(AND(I78+K78-M78&lt;=0.000001,H78+J78-L78&gt;0),MIN(H78+J78-L78,MAX(0,Inputs!$B$20-L78-M78)),0)</f>
        <v/>
      </c>
      <c r="O78">
        <f>IF(AND(Inputs!$B$12=1,I78+K78-M78&lt;=0.000001,H78+J78-L78-N78&gt;0.000001),MIN(Inputs!$B$19,H78+J78-L78-N78),0)</f>
        <v/>
      </c>
      <c r="P78">
        <f>H78+J78-L78-N78-O78</f>
        <v/>
      </c>
      <c r="Q78">
        <f>I78+K78-M78+O78</f>
        <v/>
      </c>
      <c r="R78">
        <f>R77+Inputs!$B$20-L78-M78-N78</f>
        <v/>
      </c>
      <c r="S78">
        <f>IF(P78+Q78&lt;=0.005,1,0)</f>
        <v/>
      </c>
    </row>
    <row r="79">
      <c r="A79" t="n">
        <v>77</v>
      </c>
      <c r="B79">
        <f>E78</f>
        <v/>
      </c>
      <c r="C79">
        <f>B79*Inputs!$B$4/12</f>
        <v/>
      </c>
      <c r="D79">
        <f>MIN(B79+C79,Inputs!$B$20)</f>
        <v/>
      </c>
      <c r="E79">
        <f>B79+C79-D79</f>
        <v/>
      </c>
      <c r="F79">
        <f>F78+Inputs!$B$20-D79</f>
        <v/>
      </c>
      <c r="G79">
        <f>IF(E79&lt;=0.005,1,0)</f>
        <v/>
      </c>
      <c r="H79">
        <f>P78</f>
        <v/>
      </c>
      <c r="I79">
        <f>Q78</f>
        <v/>
      </c>
      <c r="J79">
        <f>H79*Inputs!$B$4/12</f>
        <v/>
      </c>
      <c r="K79">
        <f>I79*Inputs!$B$9/12</f>
        <v/>
      </c>
      <c r="L79">
        <f>MIN(H79+J79,Inputs!$B$17)</f>
        <v/>
      </c>
      <c r="M79">
        <f>MIN(I79+K79,MAX(0,Inputs!$B$20-L79))</f>
        <v/>
      </c>
      <c r="N79">
        <f>IF(AND(I79+K79-M79&lt;=0.000001,H79+J79-L79&gt;0),MIN(H79+J79-L79,MAX(0,Inputs!$B$20-L79-M79)),0)</f>
        <v/>
      </c>
      <c r="O79">
        <f>IF(AND(Inputs!$B$12=1,I79+K79-M79&lt;=0.000001,H79+J79-L79-N79&gt;0.000001),MIN(Inputs!$B$19,H79+J79-L79-N79),0)</f>
        <v/>
      </c>
      <c r="P79">
        <f>H79+J79-L79-N79-O79</f>
        <v/>
      </c>
      <c r="Q79">
        <f>I79+K79-M79+O79</f>
        <v/>
      </c>
      <c r="R79">
        <f>R78+Inputs!$B$20-L79-M79-N79</f>
        <v/>
      </c>
      <c r="S79">
        <f>IF(P79+Q79&lt;=0.005,1,0)</f>
        <v/>
      </c>
    </row>
    <row r="80">
      <c r="A80" t="n">
        <v>78</v>
      </c>
      <c r="B80">
        <f>E79</f>
        <v/>
      </c>
      <c r="C80">
        <f>B80*Inputs!$B$4/12</f>
        <v/>
      </c>
      <c r="D80">
        <f>MIN(B80+C80,Inputs!$B$20)</f>
        <v/>
      </c>
      <c r="E80">
        <f>B80+C80-D80</f>
        <v/>
      </c>
      <c r="F80">
        <f>F79+Inputs!$B$20-D80</f>
        <v/>
      </c>
      <c r="G80">
        <f>IF(E80&lt;=0.005,1,0)</f>
        <v/>
      </c>
      <c r="H80">
        <f>P79</f>
        <v/>
      </c>
      <c r="I80">
        <f>Q79</f>
        <v/>
      </c>
      <c r="J80">
        <f>H80*Inputs!$B$4/12</f>
        <v/>
      </c>
      <c r="K80">
        <f>I80*Inputs!$B$9/12</f>
        <v/>
      </c>
      <c r="L80">
        <f>MIN(H80+J80,Inputs!$B$17)</f>
        <v/>
      </c>
      <c r="M80">
        <f>MIN(I80+K80,MAX(0,Inputs!$B$20-L80))</f>
        <v/>
      </c>
      <c r="N80">
        <f>IF(AND(I80+K80-M80&lt;=0.000001,H80+J80-L80&gt;0),MIN(H80+J80-L80,MAX(0,Inputs!$B$20-L80-M80)),0)</f>
        <v/>
      </c>
      <c r="O80">
        <f>IF(AND(Inputs!$B$12=1,I80+K80-M80&lt;=0.000001,H80+J80-L80-N80&gt;0.000001),MIN(Inputs!$B$19,H80+J80-L80-N80),0)</f>
        <v/>
      </c>
      <c r="P80">
        <f>H80+J80-L80-N80-O80</f>
        <v/>
      </c>
      <c r="Q80">
        <f>I80+K80-M80+O80</f>
        <v/>
      </c>
      <c r="R80">
        <f>R79+Inputs!$B$20-L80-M80-N80</f>
        <v/>
      </c>
      <c r="S80">
        <f>IF(P80+Q80&lt;=0.005,1,0)</f>
        <v/>
      </c>
    </row>
    <row r="81">
      <c r="A81" t="n">
        <v>79</v>
      </c>
      <c r="B81">
        <f>E80</f>
        <v/>
      </c>
      <c r="C81">
        <f>B81*Inputs!$B$4/12</f>
        <v/>
      </c>
      <c r="D81">
        <f>MIN(B81+C81,Inputs!$B$20)</f>
        <v/>
      </c>
      <c r="E81">
        <f>B81+C81-D81</f>
        <v/>
      </c>
      <c r="F81">
        <f>F80+Inputs!$B$20-D81</f>
        <v/>
      </c>
      <c r="G81">
        <f>IF(E81&lt;=0.005,1,0)</f>
        <v/>
      </c>
      <c r="H81">
        <f>P80</f>
        <v/>
      </c>
      <c r="I81">
        <f>Q80</f>
        <v/>
      </c>
      <c r="J81">
        <f>H81*Inputs!$B$4/12</f>
        <v/>
      </c>
      <c r="K81">
        <f>I81*Inputs!$B$9/12</f>
        <v/>
      </c>
      <c r="L81">
        <f>MIN(H81+J81,Inputs!$B$17)</f>
        <v/>
      </c>
      <c r="M81">
        <f>MIN(I81+K81,MAX(0,Inputs!$B$20-L81))</f>
        <v/>
      </c>
      <c r="N81">
        <f>IF(AND(I81+K81-M81&lt;=0.000001,H81+J81-L81&gt;0),MIN(H81+J81-L81,MAX(0,Inputs!$B$20-L81-M81)),0)</f>
        <v/>
      </c>
      <c r="O81">
        <f>IF(AND(Inputs!$B$12=1,I81+K81-M81&lt;=0.000001,H81+J81-L81-N81&gt;0.000001),MIN(Inputs!$B$19,H81+J81-L81-N81),0)</f>
        <v/>
      </c>
      <c r="P81">
        <f>H81+J81-L81-N81-O81</f>
        <v/>
      </c>
      <c r="Q81">
        <f>I81+K81-M81+O81</f>
        <v/>
      </c>
      <c r="R81">
        <f>R80+Inputs!$B$20-L81-M81-N81</f>
        <v/>
      </c>
      <c r="S81">
        <f>IF(P81+Q81&lt;=0.005,1,0)</f>
        <v/>
      </c>
    </row>
    <row r="82">
      <c r="A82" t="n">
        <v>80</v>
      </c>
      <c r="B82">
        <f>E81</f>
        <v/>
      </c>
      <c r="C82">
        <f>B82*Inputs!$B$4/12</f>
        <v/>
      </c>
      <c r="D82">
        <f>MIN(B82+C82,Inputs!$B$20)</f>
        <v/>
      </c>
      <c r="E82">
        <f>B82+C82-D82</f>
        <v/>
      </c>
      <c r="F82">
        <f>F81+Inputs!$B$20-D82</f>
        <v/>
      </c>
      <c r="G82">
        <f>IF(E82&lt;=0.005,1,0)</f>
        <v/>
      </c>
      <c r="H82">
        <f>P81</f>
        <v/>
      </c>
      <c r="I82">
        <f>Q81</f>
        <v/>
      </c>
      <c r="J82">
        <f>H82*Inputs!$B$4/12</f>
        <v/>
      </c>
      <c r="K82">
        <f>I82*Inputs!$B$9/12</f>
        <v/>
      </c>
      <c r="L82">
        <f>MIN(H82+J82,Inputs!$B$17)</f>
        <v/>
      </c>
      <c r="M82">
        <f>MIN(I82+K82,MAX(0,Inputs!$B$20-L82))</f>
        <v/>
      </c>
      <c r="N82">
        <f>IF(AND(I82+K82-M82&lt;=0.000001,H82+J82-L82&gt;0),MIN(H82+J82-L82,MAX(0,Inputs!$B$20-L82-M82)),0)</f>
        <v/>
      </c>
      <c r="O82">
        <f>IF(AND(Inputs!$B$12=1,I82+K82-M82&lt;=0.000001,H82+J82-L82-N82&gt;0.000001),MIN(Inputs!$B$19,H82+J82-L82-N82),0)</f>
        <v/>
      </c>
      <c r="P82">
        <f>H82+J82-L82-N82-O82</f>
        <v/>
      </c>
      <c r="Q82">
        <f>I82+K82-M82+O82</f>
        <v/>
      </c>
      <c r="R82">
        <f>R81+Inputs!$B$20-L82-M82-N82</f>
        <v/>
      </c>
      <c r="S82">
        <f>IF(P82+Q82&lt;=0.005,1,0)</f>
        <v/>
      </c>
    </row>
    <row r="83">
      <c r="A83" t="n">
        <v>81</v>
      </c>
      <c r="B83">
        <f>E82</f>
        <v/>
      </c>
      <c r="C83">
        <f>B83*Inputs!$B$4/12</f>
        <v/>
      </c>
      <c r="D83">
        <f>MIN(B83+C83,Inputs!$B$20)</f>
        <v/>
      </c>
      <c r="E83">
        <f>B83+C83-D83</f>
        <v/>
      </c>
      <c r="F83">
        <f>F82+Inputs!$B$20-D83</f>
        <v/>
      </c>
      <c r="G83">
        <f>IF(E83&lt;=0.005,1,0)</f>
        <v/>
      </c>
      <c r="H83">
        <f>P82</f>
        <v/>
      </c>
      <c r="I83">
        <f>Q82</f>
        <v/>
      </c>
      <c r="J83">
        <f>H83*Inputs!$B$4/12</f>
        <v/>
      </c>
      <c r="K83">
        <f>I83*Inputs!$B$9/12</f>
        <v/>
      </c>
      <c r="L83">
        <f>MIN(H83+J83,Inputs!$B$17)</f>
        <v/>
      </c>
      <c r="M83">
        <f>MIN(I83+K83,MAX(0,Inputs!$B$20-L83))</f>
        <v/>
      </c>
      <c r="N83">
        <f>IF(AND(I83+K83-M83&lt;=0.000001,H83+J83-L83&gt;0),MIN(H83+J83-L83,MAX(0,Inputs!$B$20-L83-M83)),0)</f>
        <v/>
      </c>
      <c r="O83">
        <f>IF(AND(Inputs!$B$12=1,I83+K83-M83&lt;=0.000001,H83+J83-L83-N83&gt;0.000001),MIN(Inputs!$B$19,H83+J83-L83-N83),0)</f>
        <v/>
      </c>
      <c r="P83">
        <f>H83+J83-L83-N83-O83</f>
        <v/>
      </c>
      <c r="Q83">
        <f>I83+K83-M83+O83</f>
        <v/>
      </c>
      <c r="R83">
        <f>R82+Inputs!$B$20-L83-M83-N83</f>
        <v/>
      </c>
      <c r="S83">
        <f>IF(P83+Q83&lt;=0.005,1,0)</f>
        <v/>
      </c>
    </row>
    <row r="84">
      <c r="A84" t="n">
        <v>82</v>
      </c>
      <c r="B84">
        <f>E83</f>
        <v/>
      </c>
      <c r="C84">
        <f>B84*Inputs!$B$4/12</f>
        <v/>
      </c>
      <c r="D84">
        <f>MIN(B84+C84,Inputs!$B$20)</f>
        <v/>
      </c>
      <c r="E84">
        <f>B84+C84-D84</f>
        <v/>
      </c>
      <c r="F84">
        <f>F83+Inputs!$B$20-D84</f>
        <v/>
      </c>
      <c r="G84">
        <f>IF(E84&lt;=0.005,1,0)</f>
        <v/>
      </c>
      <c r="H84">
        <f>P83</f>
        <v/>
      </c>
      <c r="I84">
        <f>Q83</f>
        <v/>
      </c>
      <c r="J84">
        <f>H84*Inputs!$B$4/12</f>
        <v/>
      </c>
      <c r="K84">
        <f>I84*Inputs!$B$9/12</f>
        <v/>
      </c>
      <c r="L84">
        <f>MIN(H84+J84,Inputs!$B$17)</f>
        <v/>
      </c>
      <c r="M84">
        <f>MIN(I84+K84,MAX(0,Inputs!$B$20-L84))</f>
        <v/>
      </c>
      <c r="N84">
        <f>IF(AND(I84+K84-M84&lt;=0.000001,H84+J84-L84&gt;0),MIN(H84+J84-L84,MAX(0,Inputs!$B$20-L84-M84)),0)</f>
        <v/>
      </c>
      <c r="O84">
        <f>IF(AND(Inputs!$B$12=1,I84+K84-M84&lt;=0.000001,H84+J84-L84-N84&gt;0.000001),MIN(Inputs!$B$19,H84+J84-L84-N84),0)</f>
        <v/>
      </c>
      <c r="P84">
        <f>H84+J84-L84-N84-O84</f>
        <v/>
      </c>
      <c r="Q84">
        <f>I84+K84-M84+O84</f>
        <v/>
      </c>
      <c r="R84">
        <f>R83+Inputs!$B$20-L84-M84-N84</f>
        <v/>
      </c>
      <c r="S84">
        <f>IF(P84+Q84&lt;=0.005,1,0)</f>
        <v/>
      </c>
    </row>
    <row r="85">
      <c r="A85" t="n">
        <v>83</v>
      </c>
      <c r="B85">
        <f>E84</f>
        <v/>
      </c>
      <c r="C85">
        <f>B85*Inputs!$B$4/12</f>
        <v/>
      </c>
      <c r="D85">
        <f>MIN(B85+C85,Inputs!$B$20)</f>
        <v/>
      </c>
      <c r="E85">
        <f>B85+C85-D85</f>
        <v/>
      </c>
      <c r="F85">
        <f>F84+Inputs!$B$20-D85</f>
        <v/>
      </c>
      <c r="G85">
        <f>IF(E85&lt;=0.005,1,0)</f>
        <v/>
      </c>
      <c r="H85">
        <f>P84</f>
        <v/>
      </c>
      <c r="I85">
        <f>Q84</f>
        <v/>
      </c>
      <c r="J85">
        <f>H85*Inputs!$B$4/12</f>
        <v/>
      </c>
      <c r="K85">
        <f>I85*Inputs!$B$9/12</f>
        <v/>
      </c>
      <c r="L85">
        <f>MIN(H85+J85,Inputs!$B$17)</f>
        <v/>
      </c>
      <c r="M85">
        <f>MIN(I85+K85,MAX(0,Inputs!$B$20-L85))</f>
        <v/>
      </c>
      <c r="N85">
        <f>IF(AND(I85+K85-M85&lt;=0.000001,H85+J85-L85&gt;0),MIN(H85+J85-L85,MAX(0,Inputs!$B$20-L85-M85)),0)</f>
        <v/>
      </c>
      <c r="O85">
        <f>IF(AND(Inputs!$B$12=1,I85+K85-M85&lt;=0.000001,H85+J85-L85-N85&gt;0.000001),MIN(Inputs!$B$19,H85+J85-L85-N85),0)</f>
        <v/>
      </c>
      <c r="P85">
        <f>H85+J85-L85-N85-O85</f>
        <v/>
      </c>
      <c r="Q85">
        <f>I85+K85-M85+O85</f>
        <v/>
      </c>
      <c r="R85">
        <f>R84+Inputs!$B$20-L85-M85-N85</f>
        <v/>
      </c>
      <c r="S85">
        <f>IF(P85+Q85&lt;=0.005,1,0)</f>
        <v/>
      </c>
    </row>
    <row r="86">
      <c r="A86" t="n">
        <v>84</v>
      </c>
      <c r="B86">
        <f>E85</f>
        <v/>
      </c>
      <c r="C86">
        <f>B86*Inputs!$B$4/12</f>
        <v/>
      </c>
      <c r="D86">
        <f>MIN(B86+C86,Inputs!$B$20)</f>
        <v/>
      </c>
      <c r="E86">
        <f>B86+C86-D86</f>
        <v/>
      </c>
      <c r="F86">
        <f>F85+Inputs!$B$20-D86</f>
        <v/>
      </c>
      <c r="G86">
        <f>IF(E86&lt;=0.005,1,0)</f>
        <v/>
      </c>
      <c r="H86">
        <f>P85</f>
        <v/>
      </c>
      <c r="I86">
        <f>Q85</f>
        <v/>
      </c>
      <c r="J86">
        <f>H86*Inputs!$B$4/12</f>
        <v/>
      </c>
      <c r="K86">
        <f>I86*Inputs!$B$9/12</f>
        <v/>
      </c>
      <c r="L86">
        <f>MIN(H86+J86,Inputs!$B$17)</f>
        <v/>
      </c>
      <c r="M86">
        <f>MIN(I86+K86,MAX(0,Inputs!$B$20-L86))</f>
        <v/>
      </c>
      <c r="N86">
        <f>IF(AND(I86+K86-M86&lt;=0.000001,H86+J86-L86&gt;0),MIN(H86+J86-L86,MAX(0,Inputs!$B$20-L86-M86)),0)</f>
        <v/>
      </c>
      <c r="O86">
        <f>IF(AND(Inputs!$B$12=1,I86+K86-M86&lt;=0.000001,H86+J86-L86-N86&gt;0.000001),MIN(Inputs!$B$19,H86+J86-L86-N86),0)</f>
        <v/>
      </c>
      <c r="P86">
        <f>H86+J86-L86-N86-O86</f>
        <v/>
      </c>
      <c r="Q86">
        <f>I86+K86-M86+O86</f>
        <v/>
      </c>
      <c r="R86">
        <f>R85+Inputs!$B$20-L86-M86-N86</f>
        <v/>
      </c>
      <c r="S86">
        <f>IF(P86+Q86&lt;=0.005,1,0)</f>
        <v/>
      </c>
    </row>
    <row r="87">
      <c r="A87" t="n">
        <v>85</v>
      </c>
      <c r="B87">
        <f>E86</f>
        <v/>
      </c>
      <c r="C87">
        <f>B87*Inputs!$B$4/12</f>
        <v/>
      </c>
      <c r="D87">
        <f>MIN(B87+C87,Inputs!$B$20)</f>
        <v/>
      </c>
      <c r="E87">
        <f>B87+C87-D87</f>
        <v/>
      </c>
      <c r="F87">
        <f>F86+Inputs!$B$20-D87</f>
        <v/>
      </c>
      <c r="G87">
        <f>IF(E87&lt;=0.005,1,0)</f>
        <v/>
      </c>
      <c r="H87">
        <f>P86</f>
        <v/>
      </c>
      <c r="I87">
        <f>Q86</f>
        <v/>
      </c>
      <c r="J87">
        <f>H87*Inputs!$B$4/12</f>
        <v/>
      </c>
      <c r="K87">
        <f>I87*Inputs!$B$9/12</f>
        <v/>
      </c>
      <c r="L87">
        <f>MIN(H87+J87,Inputs!$B$17)</f>
        <v/>
      </c>
      <c r="M87">
        <f>MIN(I87+K87,MAX(0,Inputs!$B$20-L87))</f>
        <v/>
      </c>
      <c r="N87">
        <f>IF(AND(I87+K87-M87&lt;=0.000001,H87+J87-L87&gt;0),MIN(H87+J87-L87,MAX(0,Inputs!$B$20-L87-M87)),0)</f>
        <v/>
      </c>
      <c r="O87">
        <f>IF(AND(Inputs!$B$12=1,I87+K87-M87&lt;=0.000001,H87+J87-L87-N87&gt;0.000001),MIN(Inputs!$B$19,H87+J87-L87-N87),0)</f>
        <v/>
      </c>
      <c r="P87">
        <f>H87+J87-L87-N87-O87</f>
        <v/>
      </c>
      <c r="Q87">
        <f>I87+K87-M87+O87</f>
        <v/>
      </c>
      <c r="R87">
        <f>R86+Inputs!$B$20-L87-M87-N87</f>
        <v/>
      </c>
      <c r="S87">
        <f>IF(P87+Q87&lt;=0.005,1,0)</f>
        <v/>
      </c>
    </row>
    <row r="88">
      <c r="A88" t="n">
        <v>86</v>
      </c>
      <c r="B88">
        <f>E87</f>
        <v/>
      </c>
      <c r="C88">
        <f>B88*Inputs!$B$4/12</f>
        <v/>
      </c>
      <c r="D88">
        <f>MIN(B88+C88,Inputs!$B$20)</f>
        <v/>
      </c>
      <c r="E88">
        <f>B88+C88-D88</f>
        <v/>
      </c>
      <c r="F88">
        <f>F87+Inputs!$B$20-D88</f>
        <v/>
      </c>
      <c r="G88">
        <f>IF(E88&lt;=0.005,1,0)</f>
        <v/>
      </c>
      <c r="H88">
        <f>P87</f>
        <v/>
      </c>
      <c r="I88">
        <f>Q87</f>
        <v/>
      </c>
      <c r="J88">
        <f>H88*Inputs!$B$4/12</f>
        <v/>
      </c>
      <c r="K88">
        <f>I88*Inputs!$B$9/12</f>
        <v/>
      </c>
      <c r="L88">
        <f>MIN(H88+J88,Inputs!$B$17)</f>
        <v/>
      </c>
      <c r="M88">
        <f>MIN(I88+K88,MAX(0,Inputs!$B$20-L88))</f>
        <v/>
      </c>
      <c r="N88">
        <f>IF(AND(I88+K88-M88&lt;=0.000001,H88+J88-L88&gt;0),MIN(H88+J88-L88,MAX(0,Inputs!$B$20-L88-M88)),0)</f>
        <v/>
      </c>
      <c r="O88">
        <f>IF(AND(Inputs!$B$12=1,I88+K88-M88&lt;=0.000001,H88+J88-L88-N88&gt;0.000001),MIN(Inputs!$B$19,H88+J88-L88-N88),0)</f>
        <v/>
      </c>
      <c r="P88">
        <f>H88+J88-L88-N88-O88</f>
        <v/>
      </c>
      <c r="Q88">
        <f>I88+K88-M88+O88</f>
        <v/>
      </c>
      <c r="R88">
        <f>R87+Inputs!$B$20-L88-M88-N88</f>
        <v/>
      </c>
      <c r="S88">
        <f>IF(P88+Q88&lt;=0.005,1,0)</f>
        <v/>
      </c>
    </row>
    <row r="89">
      <c r="A89" t="n">
        <v>87</v>
      </c>
      <c r="B89">
        <f>E88</f>
        <v/>
      </c>
      <c r="C89">
        <f>B89*Inputs!$B$4/12</f>
        <v/>
      </c>
      <c r="D89">
        <f>MIN(B89+C89,Inputs!$B$20)</f>
        <v/>
      </c>
      <c r="E89">
        <f>B89+C89-D89</f>
        <v/>
      </c>
      <c r="F89">
        <f>F88+Inputs!$B$20-D89</f>
        <v/>
      </c>
      <c r="G89">
        <f>IF(E89&lt;=0.005,1,0)</f>
        <v/>
      </c>
      <c r="H89">
        <f>P88</f>
        <v/>
      </c>
      <c r="I89">
        <f>Q88</f>
        <v/>
      </c>
      <c r="J89">
        <f>H89*Inputs!$B$4/12</f>
        <v/>
      </c>
      <c r="K89">
        <f>I89*Inputs!$B$9/12</f>
        <v/>
      </c>
      <c r="L89">
        <f>MIN(H89+J89,Inputs!$B$17)</f>
        <v/>
      </c>
      <c r="M89">
        <f>MIN(I89+K89,MAX(0,Inputs!$B$20-L89))</f>
        <v/>
      </c>
      <c r="N89">
        <f>IF(AND(I89+K89-M89&lt;=0.000001,H89+J89-L89&gt;0),MIN(H89+J89-L89,MAX(0,Inputs!$B$20-L89-M89)),0)</f>
        <v/>
      </c>
      <c r="O89">
        <f>IF(AND(Inputs!$B$12=1,I89+K89-M89&lt;=0.000001,H89+J89-L89-N89&gt;0.000001),MIN(Inputs!$B$19,H89+J89-L89-N89),0)</f>
        <v/>
      </c>
      <c r="P89">
        <f>H89+J89-L89-N89-O89</f>
        <v/>
      </c>
      <c r="Q89">
        <f>I89+K89-M89+O89</f>
        <v/>
      </c>
      <c r="R89">
        <f>R88+Inputs!$B$20-L89-M89-N89</f>
        <v/>
      </c>
      <c r="S89">
        <f>IF(P89+Q89&lt;=0.005,1,0)</f>
        <v/>
      </c>
    </row>
    <row r="90">
      <c r="A90" t="n">
        <v>88</v>
      </c>
      <c r="B90">
        <f>E89</f>
        <v/>
      </c>
      <c r="C90">
        <f>B90*Inputs!$B$4/12</f>
        <v/>
      </c>
      <c r="D90">
        <f>MIN(B90+C90,Inputs!$B$20)</f>
        <v/>
      </c>
      <c r="E90">
        <f>B90+C90-D90</f>
        <v/>
      </c>
      <c r="F90">
        <f>F89+Inputs!$B$20-D90</f>
        <v/>
      </c>
      <c r="G90">
        <f>IF(E90&lt;=0.005,1,0)</f>
        <v/>
      </c>
      <c r="H90">
        <f>P89</f>
        <v/>
      </c>
      <c r="I90">
        <f>Q89</f>
        <v/>
      </c>
      <c r="J90">
        <f>H90*Inputs!$B$4/12</f>
        <v/>
      </c>
      <c r="K90">
        <f>I90*Inputs!$B$9/12</f>
        <v/>
      </c>
      <c r="L90">
        <f>MIN(H90+J90,Inputs!$B$17)</f>
        <v/>
      </c>
      <c r="M90">
        <f>MIN(I90+K90,MAX(0,Inputs!$B$20-L90))</f>
        <v/>
      </c>
      <c r="N90">
        <f>IF(AND(I90+K90-M90&lt;=0.000001,H90+J90-L90&gt;0),MIN(H90+J90-L90,MAX(0,Inputs!$B$20-L90-M90)),0)</f>
        <v/>
      </c>
      <c r="O90">
        <f>IF(AND(Inputs!$B$12=1,I90+K90-M90&lt;=0.000001,H90+J90-L90-N90&gt;0.000001),MIN(Inputs!$B$19,H90+J90-L90-N90),0)</f>
        <v/>
      </c>
      <c r="P90">
        <f>H90+J90-L90-N90-O90</f>
        <v/>
      </c>
      <c r="Q90">
        <f>I90+K90-M90+O90</f>
        <v/>
      </c>
      <c r="R90">
        <f>R89+Inputs!$B$20-L90-M90-N90</f>
        <v/>
      </c>
      <c r="S90">
        <f>IF(P90+Q90&lt;=0.005,1,0)</f>
        <v/>
      </c>
    </row>
    <row r="91">
      <c r="A91" t="n">
        <v>89</v>
      </c>
      <c r="B91">
        <f>E90</f>
        <v/>
      </c>
      <c r="C91">
        <f>B91*Inputs!$B$4/12</f>
        <v/>
      </c>
      <c r="D91">
        <f>MIN(B91+C91,Inputs!$B$20)</f>
        <v/>
      </c>
      <c r="E91">
        <f>B91+C91-D91</f>
        <v/>
      </c>
      <c r="F91">
        <f>F90+Inputs!$B$20-D91</f>
        <v/>
      </c>
      <c r="G91">
        <f>IF(E91&lt;=0.005,1,0)</f>
        <v/>
      </c>
      <c r="H91">
        <f>P90</f>
        <v/>
      </c>
      <c r="I91">
        <f>Q90</f>
        <v/>
      </c>
      <c r="J91">
        <f>H91*Inputs!$B$4/12</f>
        <v/>
      </c>
      <c r="K91">
        <f>I91*Inputs!$B$9/12</f>
        <v/>
      </c>
      <c r="L91">
        <f>MIN(H91+J91,Inputs!$B$17)</f>
        <v/>
      </c>
      <c r="M91">
        <f>MIN(I91+K91,MAX(0,Inputs!$B$20-L91))</f>
        <v/>
      </c>
      <c r="N91">
        <f>IF(AND(I91+K91-M91&lt;=0.000001,H91+J91-L91&gt;0),MIN(H91+J91-L91,MAX(0,Inputs!$B$20-L91-M91)),0)</f>
        <v/>
      </c>
      <c r="O91">
        <f>IF(AND(Inputs!$B$12=1,I91+K91-M91&lt;=0.000001,H91+J91-L91-N91&gt;0.000001),MIN(Inputs!$B$19,H91+J91-L91-N91),0)</f>
        <v/>
      </c>
      <c r="P91">
        <f>H91+J91-L91-N91-O91</f>
        <v/>
      </c>
      <c r="Q91">
        <f>I91+K91-M91+O91</f>
        <v/>
      </c>
      <c r="R91">
        <f>R90+Inputs!$B$20-L91-M91-N91</f>
        <v/>
      </c>
      <c r="S91">
        <f>IF(P91+Q91&lt;=0.005,1,0)</f>
        <v/>
      </c>
    </row>
    <row r="92">
      <c r="A92" t="n">
        <v>90</v>
      </c>
      <c r="B92">
        <f>E91</f>
        <v/>
      </c>
      <c r="C92">
        <f>B92*Inputs!$B$4/12</f>
        <v/>
      </c>
      <c r="D92">
        <f>MIN(B92+C92,Inputs!$B$20)</f>
        <v/>
      </c>
      <c r="E92">
        <f>B92+C92-D92</f>
        <v/>
      </c>
      <c r="F92">
        <f>F91+Inputs!$B$20-D92</f>
        <v/>
      </c>
      <c r="G92">
        <f>IF(E92&lt;=0.005,1,0)</f>
        <v/>
      </c>
      <c r="H92">
        <f>P91</f>
        <v/>
      </c>
      <c r="I92">
        <f>Q91</f>
        <v/>
      </c>
      <c r="J92">
        <f>H92*Inputs!$B$4/12</f>
        <v/>
      </c>
      <c r="K92">
        <f>I92*Inputs!$B$9/12</f>
        <v/>
      </c>
      <c r="L92">
        <f>MIN(H92+J92,Inputs!$B$17)</f>
        <v/>
      </c>
      <c r="M92">
        <f>MIN(I92+K92,MAX(0,Inputs!$B$20-L92))</f>
        <v/>
      </c>
      <c r="N92">
        <f>IF(AND(I92+K92-M92&lt;=0.000001,H92+J92-L92&gt;0),MIN(H92+J92-L92,MAX(0,Inputs!$B$20-L92-M92)),0)</f>
        <v/>
      </c>
      <c r="O92">
        <f>IF(AND(Inputs!$B$12=1,I92+K92-M92&lt;=0.000001,H92+J92-L92-N92&gt;0.000001),MIN(Inputs!$B$19,H92+J92-L92-N92),0)</f>
        <v/>
      </c>
      <c r="P92">
        <f>H92+J92-L92-N92-O92</f>
        <v/>
      </c>
      <c r="Q92">
        <f>I92+K92-M92+O92</f>
        <v/>
      </c>
      <c r="R92">
        <f>R91+Inputs!$B$20-L92-M92-N92</f>
        <v/>
      </c>
      <c r="S92">
        <f>IF(P92+Q92&lt;=0.005,1,0)</f>
        <v/>
      </c>
    </row>
    <row r="93">
      <c r="A93" t="n">
        <v>91</v>
      </c>
      <c r="B93">
        <f>E92</f>
        <v/>
      </c>
      <c r="C93">
        <f>B93*Inputs!$B$4/12</f>
        <v/>
      </c>
      <c r="D93">
        <f>MIN(B93+C93,Inputs!$B$20)</f>
        <v/>
      </c>
      <c r="E93">
        <f>B93+C93-D93</f>
        <v/>
      </c>
      <c r="F93">
        <f>F92+Inputs!$B$20-D93</f>
        <v/>
      </c>
      <c r="G93">
        <f>IF(E93&lt;=0.005,1,0)</f>
        <v/>
      </c>
      <c r="H93">
        <f>P92</f>
        <v/>
      </c>
      <c r="I93">
        <f>Q92</f>
        <v/>
      </c>
      <c r="J93">
        <f>H93*Inputs!$B$4/12</f>
        <v/>
      </c>
      <c r="K93">
        <f>I93*Inputs!$B$9/12</f>
        <v/>
      </c>
      <c r="L93">
        <f>MIN(H93+J93,Inputs!$B$17)</f>
        <v/>
      </c>
      <c r="M93">
        <f>MIN(I93+K93,MAX(0,Inputs!$B$20-L93))</f>
        <v/>
      </c>
      <c r="N93">
        <f>IF(AND(I93+K93-M93&lt;=0.000001,H93+J93-L93&gt;0),MIN(H93+J93-L93,MAX(0,Inputs!$B$20-L93-M93)),0)</f>
        <v/>
      </c>
      <c r="O93">
        <f>IF(AND(Inputs!$B$12=1,I93+K93-M93&lt;=0.000001,H93+J93-L93-N93&gt;0.000001),MIN(Inputs!$B$19,H93+J93-L93-N93),0)</f>
        <v/>
      </c>
      <c r="P93">
        <f>H93+J93-L93-N93-O93</f>
        <v/>
      </c>
      <c r="Q93">
        <f>I93+K93-M93+O93</f>
        <v/>
      </c>
      <c r="R93">
        <f>R92+Inputs!$B$20-L93-M93-N93</f>
        <v/>
      </c>
      <c r="S93">
        <f>IF(P93+Q93&lt;=0.005,1,0)</f>
        <v/>
      </c>
    </row>
    <row r="94">
      <c r="A94" t="n">
        <v>92</v>
      </c>
      <c r="B94">
        <f>E93</f>
        <v/>
      </c>
      <c r="C94">
        <f>B94*Inputs!$B$4/12</f>
        <v/>
      </c>
      <c r="D94">
        <f>MIN(B94+C94,Inputs!$B$20)</f>
        <v/>
      </c>
      <c r="E94">
        <f>B94+C94-D94</f>
        <v/>
      </c>
      <c r="F94">
        <f>F93+Inputs!$B$20-D94</f>
        <v/>
      </c>
      <c r="G94">
        <f>IF(E94&lt;=0.005,1,0)</f>
        <v/>
      </c>
      <c r="H94">
        <f>P93</f>
        <v/>
      </c>
      <c r="I94">
        <f>Q93</f>
        <v/>
      </c>
      <c r="J94">
        <f>H94*Inputs!$B$4/12</f>
        <v/>
      </c>
      <c r="K94">
        <f>I94*Inputs!$B$9/12</f>
        <v/>
      </c>
      <c r="L94">
        <f>MIN(H94+J94,Inputs!$B$17)</f>
        <v/>
      </c>
      <c r="M94">
        <f>MIN(I94+K94,MAX(0,Inputs!$B$20-L94))</f>
        <v/>
      </c>
      <c r="N94">
        <f>IF(AND(I94+K94-M94&lt;=0.000001,H94+J94-L94&gt;0),MIN(H94+J94-L94,MAX(0,Inputs!$B$20-L94-M94)),0)</f>
        <v/>
      </c>
      <c r="O94">
        <f>IF(AND(Inputs!$B$12=1,I94+K94-M94&lt;=0.000001,H94+J94-L94-N94&gt;0.000001),MIN(Inputs!$B$19,H94+J94-L94-N94),0)</f>
        <v/>
      </c>
      <c r="P94">
        <f>H94+J94-L94-N94-O94</f>
        <v/>
      </c>
      <c r="Q94">
        <f>I94+K94-M94+O94</f>
        <v/>
      </c>
      <c r="R94">
        <f>R93+Inputs!$B$20-L94-M94-N94</f>
        <v/>
      </c>
      <c r="S94">
        <f>IF(P94+Q94&lt;=0.005,1,0)</f>
        <v/>
      </c>
    </row>
    <row r="95">
      <c r="A95" t="n">
        <v>93</v>
      </c>
      <c r="B95">
        <f>E94</f>
        <v/>
      </c>
      <c r="C95">
        <f>B95*Inputs!$B$4/12</f>
        <v/>
      </c>
      <c r="D95">
        <f>MIN(B95+C95,Inputs!$B$20)</f>
        <v/>
      </c>
      <c r="E95">
        <f>B95+C95-D95</f>
        <v/>
      </c>
      <c r="F95">
        <f>F94+Inputs!$B$20-D95</f>
        <v/>
      </c>
      <c r="G95">
        <f>IF(E95&lt;=0.005,1,0)</f>
        <v/>
      </c>
      <c r="H95">
        <f>P94</f>
        <v/>
      </c>
      <c r="I95">
        <f>Q94</f>
        <v/>
      </c>
      <c r="J95">
        <f>H95*Inputs!$B$4/12</f>
        <v/>
      </c>
      <c r="K95">
        <f>I95*Inputs!$B$9/12</f>
        <v/>
      </c>
      <c r="L95">
        <f>MIN(H95+J95,Inputs!$B$17)</f>
        <v/>
      </c>
      <c r="M95">
        <f>MIN(I95+K95,MAX(0,Inputs!$B$20-L95))</f>
        <v/>
      </c>
      <c r="N95">
        <f>IF(AND(I95+K95-M95&lt;=0.000001,H95+J95-L95&gt;0),MIN(H95+J95-L95,MAX(0,Inputs!$B$20-L95-M95)),0)</f>
        <v/>
      </c>
      <c r="O95">
        <f>IF(AND(Inputs!$B$12=1,I95+K95-M95&lt;=0.000001,H95+J95-L95-N95&gt;0.000001),MIN(Inputs!$B$19,H95+J95-L95-N95),0)</f>
        <v/>
      </c>
      <c r="P95">
        <f>H95+J95-L95-N95-O95</f>
        <v/>
      </c>
      <c r="Q95">
        <f>I95+K95-M95+O95</f>
        <v/>
      </c>
      <c r="R95">
        <f>R94+Inputs!$B$20-L95-M95-N95</f>
        <v/>
      </c>
      <c r="S95">
        <f>IF(P95+Q95&lt;=0.005,1,0)</f>
        <v/>
      </c>
    </row>
    <row r="96">
      <c r="A96" t="n">
        <v>94</v>
      </c>
      <c r="B96">
        <f>E95</f>
        <v/>
      </c>
      <c r="C96">
        <f>B96*Inputs!$B$4/12</f>
        <v/>
      </c>
      <c r="D96">
        <f>MIN(B96+C96,Inputs!$B$20)</f>
        <v/>
      </c>
      <c r="E96">
        <f>B96+C96-D96</f>
        <v/>
      </c>
      <c r="F96">
        <f>F95+Inputs!$B$20-D96</f>
        <v/>
      </c>
      <c r="G96">
        <f>IF(E96&lt;=0.005,1,0)</f>
        <v/>
      </c>
      <c r="H96">
        <f>P95</f>
        <v/>
      </c>
      <c r="I96">
        <f>Q95</f>
        <v/>
      </c>
      <c r="J96">
        <f>H96*Inputs!$B$4/12</f>
        <v/>
      </c>
      <c r="K96">
        <f>I96*Inputs!$B$9/12</f>
        <v/>
      </c>
      <c r="L96">
        <f>MIN(H96+J96,Inputs!$B$17)</f>
        <v/>
      </c>
      <c r="M96">
        <f>MIN(I96+K96,MAX(0,Inputs!$B$20-L96))</f>
        <v/>
      </c>
      <c r="N96">
        <f>IF(AND(I96+K96-M96&lt;=0.000001,H96+J96-L96&gt;0),MIN(H96+J96-L96,MAX(0,Inputs!$B$20-L96-M96)),0)</f>
        <v/>
      </c>
      <c r="O96">
        <f>IF(AND(Inputs!$B$12=1,I96+K96-M96&lt;=0.000001,H96+J96-L96-N96&gt;0.000001),MIN(Inputs!$B$19,H96+J96-L96-N96),0)</f>
        <v/>
      </c>
      <c r="P96">
        <f>H96+J96-L96-N96-O96</f>
        <v/>
      </c>
      <c r="Q96">
        <f>I96+K96-M96+O96</f>
        <v/>
      </c>
      <c r="R96">
        <f>R95+Inputs!$B$20-L96-M96-N96</f>
        <v/>
      </c>
      <c r="S96">
        <f>IF(P96+Q96&lt;=0.005,1,0)</f>
        <v/>
      </c>
    </row>
    <row r="97">
      <c r="A97" t="n">
        <v>95</v>
      </c>
      <c r="B97">
        <f>E96</f>
        <v/>
      </c>
      <c r="C97">
        <f>B97*Inputs!$B$4/12</f>
        <v/>
      </c>
      <c r="D97">
        <f>MIN(B97+C97,Inputs!$B$20)</f>
        <v/>
      </c>
      <c r="E97">
        <f>B97+C97-D97</f>
        <v/>
      </c>
      <c r="F97">
        <f>F96+Inputs!$B$20-D97</f>
        <v/>
      </c>
      <c r="G97">
        <f>IF(E97&lt;=0.005,1,0)</f>
        <v/>
      </c>
      <c r="H97">
        <f>P96</f>
        <v/>
      </c>
      <c r="I97">
        <f>Q96</f>
        <v/>
      </c>
      <c r="J97">
        <f>H97*Inputs!$B$4/12</f>
        <v/>
      </c>
      <c r="K97">
        <f>I97*Inputs!$B$9/12</f>
        <v/>
      </c>
      <c r="L97">
        <f>MIN(H97+J97,Inputs!$B$17)</f>
        <v/>
      </c>
      <c r="M97">
        <f>MIN(I97+K97,MAX(0,Inputs!$B$20-L97))</f>
        <v/>
      </c>
      <c r="N97">
        <f>IF(AND(I97+K97-M97&lt;=0.000001,H97+J97-L97&gt;0),MIN(H97+J97-L97,MAX(0,Inputs!$B$20-L97-M97)),0)</f>
        <v/>
      </c>
      <c r="O97">
        <f>IF(AND(Inputs!$B$12=1,I97+K97-M97&lt;=0.000001,H97+J97-L97-N97&gt;0.000001),MIN(Inputs!$B$19,H97+J97-L97-N97),0)</f>
        <v/>
      </c>
      <c r="P97">
        <f>H97+J97-L97-N97-O97</f>
        <v/>
      </c>
      <c r="Q97">
        <f>I97+K97-M97+O97</f>
        <v/>
      </c>
      <c r="R97">
        <f>R96+Inputs!$B$20-L97-M97-N97</f>
        <v/>
      </c>
      <c r="S97">
        <f>IF(P97+Q97&lt;=0.005,1,0)</f>
        <v/>
      </c>
    </row>
    <row r="98">
      <c r="A98" t="n">
        <v>96</v>
      </c>
      <c r="B98">
        <f>E97</f>
        <v/>
      </c>
      <c r="C98">
        <f>B98*Inputs!$B$4/12</f>
        <v/>
      </c>
      <c r="D98">
        <f>MIN(B98+C98,Inputs!$B$20)</f>
        <v/>
      </c>
      <c r="E98">
        <f>B98+C98-D98</f>
        <v/>
      </c>
      <c r="F98">
        <f>F97+Inputs!$B$20-D98</f>
        <v/>
      </c>
      <c r="G98">
        <f>IF(E98&lt;=0.005,1,0)</f>
        <v/>
      </c>
      <c r="H98">
        <f>P97</f>
        <v/>
      </c>
      <c r="I98">
        <f>Q97</f>
        <v/>
      </c>
      <c r="J98">
        <f>H98*Inputs!$B$4/12</f>
        <v/>
      </c>
      <c r="K98">
        <f>I98*Inputs!$B$9/12</f>
        <v/>
      </c>
      <c r="L98">
        <f>MIN(H98+J98,Inputs!$B$17)</f>
        <v/>
      </c>
      <c r="M98">
        <f>MIN(I98+K98,MAX(0,Inputs!$B$20-L98))</f>
        <v/>
      </c>
      <c r="N98">
        <f>IF(AND(I98+K98-M98&lt;=0.000001,H98+J98-L98&gt;0),MIN(H98+J98-L98,MAX(0,Inputs!$B$20-L98-M98)),0)</f>
        <v/>
      </c>
      <c r="O98">
        <f>IF(AND(Inputs!$B$12=1,I98+K98-M98&lt;=0.000001,H98+J98-L98-N98&gt;0.000001),MIN(Inputs!$B$19,H98+J98-L98-N98),0)</f>
        <v/>
      </c>
      <c r="P98">
        <f>H98+J98-L98-N98-O98</f>
        <v/>
      </c>
      <c r="Q98">
        <f>I98+K98-M98+O98</f>
        <v/>
      </c>
      <c r="R98">
        <f>R97+Inputs!$B$20-L98-M98-N98</f>
        <v/>
      </c>
      <c r="S98">
        <f>IF(P98+Q98&lt;=0.005,1,0)</f>
        <v/>
      </c>
    </row>
    <row r="99">
      <c r="A99" t="n">
        <v>97</v>
      </c>
      <c r="B99">
        <f>E98</f>
        <v/>
      </c>
      <c r="C99">
        <f>B99*Inputs!$B$4/12</f>
        <v/>
      </c>
      <c r="D99">
        <f>MIN(B99+C99,Inputs!$B$20)</f>
        <v/>
      </c>
      <c r="E99">
        <f>B99+C99-D99</f>
        <v/>
      </c>
      <c r="F99">
        <f>F98+Inputs!$B$20-D99</f>
        <v/>
      </c>
      <c r="G99">
        <f>IF(E99&lt;=0.005,1,0)</f>
        <v/>
      </c>
      <c r="H99">
        <f>P98</f>
        <v/>
      </c>
      <c r="I99">
        <f>Q98</f>
        <v/>
      </c>
      <c r="J99">
        <f>H99*Inputs!$B$4/12</f>
        <v/>
      </c>
      <c r="K99">
        <f>I99*Inputs!$B$9/12</f>
        <v/>
      </c>
      <c r="L99">
        <f>MIN(H99+J99,Inputs!$B$17)</f>
        <v/>
      </c>
      <c r="M99">
        <f>MIN(I99+K99,MAX(0,Inputs!$B$20-L99))</f>
        <v/>
      </c>
      <c r="N99">
        <f>IF(AND(I99+K99-M99&lt;=0.000001,H99+J99-L99&gt;0),MIN(H99+J99-L99,MAX(0,Inputs!$B$20-L99-M99)),0)</f>
        <v/>
      </c>
      <c r="O99">
        <f>IF(AND(Inputs!$B$12=1,I99+K99-M99&lt;=0.000001,H99+J99-L99-N99&gt;0.000001),MIN(Inputs!$B$19,H99+J99-L99-N99),0)</f>
        <v/>
      </c>
      <c r="P99">
        <f>H99+J99-L99-N99-O99</f>
        <v/>
      </c>
      <c r="Q99">
        <f>I99+K99-M99+O99</f>
        <v/>
      </c>
      <c r="R99">
        <f>R98+Inputs!$B$20-L99-M99-N99</f>
        <v/>
      </c>
      <c r="S99">
        <f>IF(P99+Q99&lt;=0.005,1,0)</f>
        <v/>
      </c>
    </row>
    <row r="100">
      <c r="A100" t="n">
        <v>98</v>
      </c>
      <c r="B100">
        <f>E99</f>
        <v/>
      </c>
      <c r="C100">
        <f>B100*Inputs!$B$4/12</f>
        <v/>
      </c>
      <c r="D100">
        <f>MIN(B100+C100,Inputs!$B$20)</f>
        <v/>
      </c>
      <c r="E100">
        <f>B100+C100-D100</f>
        <v/>
      </c>
      <c r="F100">
        <f>F99+Inputs!$B$20-D100</f>
        <v/>
      </c>
      <c r="G100">
        <f>IF(E100&lt;=0.005,1,0)</f>
        <v/>
      </c>
      <c r="H100">
        <f>P99</f>
        <v/>
      </c>
      <c r="I100">
        <f>Q99</f>
        <v/>
      </c>
      <c r="J100">
        <f>H100*Inputs!$B$4/12</f>
        <v/>
      </c>
      <c r="K100">
        <f>I100*Inputs!$B$9/12</f>
        <v/>
      </c>
      <c r="L100">
        <f>MIN(H100+J100,Inputs!$B$17)</f>
        <v/>
      </c>
      <c r="M100">
        <f>MIN(I100+K100,MAX(0,Inputs!$B$20-L100))</f>
        <v/>
      </c>
      <c r="N100">
        <f>IF(AND(I100+K100-M100&lt;=0.000001,H100+J100-L100&gt;0),MIN(H100+J100-L100,MAX(0,Inputs!$B$20-L100-M100)),0)</f>
        <v/>
      </c>
      <c r="O100">
        <f>IF(AND(Inputs!$B$12=1,I100+K100-M100&lt;=0.000001,H100+J100-L100-N100&gt;0.000001),MIN(Inputs!$B$19,H100+J100-L100-N100),0)</f>
        <v/>
      </c>
      <c r="P100">
        <f>H100+J100-L100-N100-O100</f>
        <v/>
      </c>
      <c r="Q100">
        <f>I100+K100-M100+O100</f>
        <v/>
      </c>
      <c r="R100">
        <f>R99+Inputs!$B$20-L100-M100-N100</f>
        <v/>
      </c>
      <c r="S100">
        <f>IF(P100+Q100&lt;=0.005,1,0)</f>
        <v/>
      </c>
    </row>
    <row r="101">
      <c r="A101" t="n">
        <v>99</v>
      </c>
      <c r="B101">
        <f>E100</f>
        <v/>
      </c>
      <c r="C101">
        <f>B101*Inputs!$B$4/12</f>
        <v/>
      </c>
      <c r="D101">
        <f>MIN(B101+C101,Inputs!$B$20)</f>
        <v/>
      </c>
      <c r="E101">
        <f>B101+C101-D101</f>
        <v/>
      </c>
      <c r="F101">
        <f>F100+Inputs!$B$20-D101</f>
        <v/>
      </c>
      <c r="G101">
        <f>IF(E101&lt;=0.005,1,0)</f>
        <v/>
      </c>
      <c r="H101">
        <f>P100</f>
        <v/>
      </c>
      <c r="I101">
        <f>Q100</f>
        <v/>
      </c>
      <c r="J101">
        <f>H101*Inputs!$B$4/12</f>
        <v/>
      </c>
      <c r="K101">
        <f>I101*Inputs!$B$9/12</f>
        <v/>
      </c>
      <c r="L101">
        <f>MIN(H101+J101,Inputs!$B$17)</f>
        <v/>
      </c>
      <c r="M101">
        <f>MIN(I101+K101,MAX(0,Inputs!$B$20-L101))</f>
        <v/>
      </c>
      <c r="N101">
        <f>IF(AND(I101+K101-M101&lt;=0.000001,H101+J101-L101&gt;0),MIN(H101+J101-L101,MAX(0,Inputs!$B$20-L101-M101)),0)</f>
        <v/>
      </c>
      <c r="O101">
        <f>IF(AND(Inputs!$B$12=1,I101+K101-M101&lt;=0.000001,H101+J101-L101-N101&gt;0.000001),MIN(Inputs!$B$19,H101+J101-L101-N101),0)</f>
        <v/>
      </c>
      <c r="P101">
        <f>H101+J101-L101-N101-O101</f>
        <v/>
      </c>
      <c r="Q101">
        <f>I101+K101-M101+O101</f>
        <v/>
      </c>
      <c r="R101">
        <f>R100+Inputs!$B$20-L101-M101-N101</f>
        <v/>
      </c>
      <c r="S101">
        <f>IF(P101+Q101&lt;=0.005,1,0)</f>
        <v/>
      </c>
    </row>
    <row r="102">
      <c r="A102" t="n">
        <v>100</v>
      </c>
      <c r="B102">
        <f>E101</f>
        <v/>
      </c>
      <c r="C102">
        <f>B102*Inputs!$B$4/12</f>
        <v/>
      </c>
      <c r="D102">
        <f>MIN(B102+C102,Inputs!$B$20)</f>
        <v/>
      </c>
      <c r="E102">
        <f>B102+C102-D102</f>
        <v/>
      </c>
      <c r="F102">
        <f>F101+Inputs!$B$20-D102</f>
        <v/>
      </c>
      <c r="G102">
        <f>IF(E102&lt;=0.005,1,0)</f>
        <v/>
      </c>
      <c r="H102">
        <f>P101</f>
        <v/>
      </c>
      <c r="I102">
        <f>Q101</f>
        <v/>
      </c>
      <c r="J102">
        <f>H102*Inputs!$B$4/12</f>
        <v/>
      </c>
      <c r="K102">
        <f>I102*Inputs!$B$9/12</f>
        <v/>
      </c>
      <c r="L102">
        <f>MIN(H102+J102,Inputs!$B$17)</f>
        <v/>
      </c>
      <c r="M102">
        <f>MIN(I102+K102,MAX(0,Inputs!$B$20-L102))</f>
        <v/>
      </c>
      <c r="N102">
        <f>IF(AND(I102+K102-M102&lt;=0.000001,H102+J102-L102&gt;0),MIN(H102+J102-L102,MAX(0,Inputs!$B$20-L102-M102)),0)</f>
        <v/>
      </c>
      <c r="O102">
        <f>IF(AND(Inputs!$B$12=1,I102+K102-M102&lt;=0.000001,H102+J102-L102-N102&gt;0.000001),MIN(Inputs!$B$19,H102+J102-L102-N102),0)</f>
        <v/>
      </c>
      <c r="P102">
        <f>H102+J102-L102-N102-O102</f>
        <v/>
      </c>
      <c r="Q102">
        <f>I102+K102-M102+O102</f>
        <v/>
      </c>
      <c r="R102">
        <f>R101+Inputs!$B$20-L102-M102-N102</f>
        <v/>
      </c>
      <c r="S102">
        <f>IF(P102+Q102&lt;=0.005,1,0)</f>
        <v/>
      </c>
    </row>
    <row r="103">
      <c r="A103" t="n">
        <v>101</v>
      </c>
      <c r="B103">
        <f>E102</f>
        <v/>
      </c>
      <c r="C103">
        <f>B103*Inputs!$B$4/12</f>
        <v/>
      </c>
      <c r="D103">
        <f>MIN(B103+C103,Inputs!$B$20)</f>
        <v/>
      </c>
      <c r="E103">
        <f>B103+C103-D103</f>
        <v/>
      </c>
      <c r="F103">
        <f>F102+Inputs!$B$20-D103</f>
        <v/>
      </c>
      <c r="G103">
        <f>IF(E103&lt;=0.005,1,0)</f>
        <v/>
      </c>
      <c r="H103">
        <f>P102</f>
        <v/>
      </c>
      <c r="I103">
        <f>Q102</f>
        <v/>
      </c>
      <c r="J103">
        <f>H103*Inputs!$B$4/12</f>
        <v/>
      </c>
      <c r="K103">
        <f>I103*Inputs!$B$9/12</f>
        <v/>
      </c>
      <c r="L103">
        <f>MIN(H103+J103,Inputs!$B$17)</f>
        <v/>
      </c>
      <c r="M103">
        <f>MIN(I103+K103,MAX(0,Inputs!$B$20-L103))</f>
        <v/>
      </c>
      <c r="N103">
        <f>IF(AND(I103+K103-M103&lt;=0.000001,H103+J103-L103&gt;0),MIN(H103+J103-L103,MAX(0,Inputs!$B$20-L103-M103)),0)</f>
        <v/>
      </c>
      <c r="O103">
        <f>IF(AND(Inputs!$B$12=1,I103+K103-M103&lt;=0.000001,H103+J103-L103-N103&gt;0.000001),MIN(Inputs!$B$19,H103+J103-L103-N103),0)</f>
        <v/>
      </c>
      <c r="P103">
        <f>H103+J103-L103-N103-O103</f>
        <v/>
      </c>
      <c r="Q103">
        <f>I103+K103-M103+O103</f>
        <v/>
      </c>
      <c r="R103">
        <f>R102+Inputs!$B$20-L103-M103-N103</f>
        <v/>
      </c>
      <c r="S103">
        <f>IF(P103+Q103&lt;=0.005,1,0)</f>
        <v/>
      </c>
    </row>
    <row r="104">
      <c r="A104" t="n">
        <v>102</v>
      </c>
      <c r="B104">
        <f>E103</f>
        <v/>
      </c>
      <c r="C104">
        <f>B104*Inputs!$B$4/12</f>
        <v/>
      </c>
      <c r="D104">
        <f>MIN(B104+C104,Inputs!$B$20)</f>
        <v/>
      </c>
      <c r="E104">
        <f>B104+C104-D104</f>
        <v/>
      </c>
      <c r="F104">
        <f>F103+Inputs!$B$20-D104</f>
        <v/>
      </c>
      <c r="G104">
        <f>IF(E104&lt;=0.005,1,0)</f>
        <v/>
      </c>
      <c r="H104">
        <f>P103</f>
        <v/>
      </c>
      <c r="I104">
        <f>Q103</f>
        <v/>
      </c>
      <c r="J104">
        <f>H104*Inputs!$B$4/12</f>
        <v/>
      </c>
      <c r="K104">
        <f>I104*Inputs!$B$9/12</f>
        <v/>
      </c>
      <c r="L104">
        <f>MIN(H104+J104,Inputs!$B$17)</f>
        <v/>
      </c>
      <c r="M104">
        <f>MIN(I104+K104,MAX(0,Inputs!$B$20-L104))</f>
        <v/>
      </c>
      <c r="N104">
        <f>IF(AND(I104+K104-M104&lt;=0.000001,H104+J104-L104&gt;0),MIN(H104+J104-L104,MAX(0,Inputs!$B$20-L104-M104)),0)</f>
        <v/>
      </c>
      <c r="O104">
        <f>IF(AND(Inputs!$B$12=1,I104+K104-M104&lt;=0.000001,H104+J104-L104-N104&gt;0.000001),MIN(Inputs!$B$19,H104+J104-L104-N104),0)</f>
        <v/>
      </c>
      <c r="P104">
        <f>H104+J104-L104-N104-O104</f>
        <v/>
      </c>
      <c r="Q104">
        <f>I104+K104-M104+O104</f>
        <v/>
      </c>
      <c r="R104">
        <f>R103+Inputs!$B$20-L104-M104-N104</f>
        <v/>
      </c>
      <c r="S104">
        <f>IF(P104+Q104&lt;=0.005,1,0)</f>
        <v/>
      </c>
    </row>
    <row r="105">
      <c r="A105" t="n">
        <v>103</v>
      </c>
      <c r="B105">
        <f>E104</f>
        <v/>
      </c>
      <c r="C105">
        <f>B105*Inputs!$B$4/12</f>
        <v/>
      </c>
      <c r="D105">
        <f>MIN(B105+C105,Inputs!$B$20)</f>
        <v/>
      </c>
      <c r="E105">
        <f>B105+C105-D105</f>
        <v/>
      </c>
      <c r="F105">
        <f>F104+Inputs!$B$20-D105</f>
        <v/>
      </c>
      <c r="G105">
        <f>IF(E105&lt;=0.005,1,0)</f>
        <v/>
      </c>
      <c r="H105">
        <f>P104</f>
        <v/>
      </c>
      <c r="I105">
        <f>Q104</f>
        <v/>
      </c>
      <c r="J105">
        <f>H105*Inputs!$B$4/12</f>
        <v/>
      </c>
      <c r="K105">
        <f>I105*Inputs!$B$9/12</f>
        <v/>
      </c>
      <c r="L105">
        <f>MIN(H105+J105,Inputs!$B$17)</f>
        <v/>
      </c>
      <c r="M105">
        <f>MIN(I105+K105,MAX(0,Inputs!$B$20-L105))</f>
        <v/>
      </c>
      <c r="N105">
        <f>IF(AND(I105+K105-M105&lt;=0.000001,H105+J105-L105&gt;0),MIN(H105+J105-L105,MAX(0,Inputs!$B$20-L105-M105)),0)</f>
        <v/>
      </c>
      <c r="O105">
        <f>IF(AND(Inputs!$B$12=1,I105+K105-M105&lt;=0.000001,H105+J105-L105-N105&gt;0.000001),MIN(Inputs!$B$19,H105+J105-L105-N105),0)</f>
        <v/>
      </c>
      <c r="P105">
        <f>H105+J105-L105-N105-O105</f>
        <v/>
      </c>
      <c r="Q105">
        <f>I105+K105-M105+O105</f>
        <v/>
      </c>
      <c r="R105">
        <f>R104+Inputs!$B$20-L105-M105-N105</f>
        <v/>
      </c>
      <c r="S105">
        <f>IF(P105+Q105&lt;=0.005,1,0)</f>
        <v/>
      </c>
    </row>
    <row r="106">
      <c r="A106" t="n">
        <v>104</v>
      </c>
      <c r="B106">
        <f>E105</f>
        <v/>
      </c>
      <c r="C106">
        <f>B106*Inputs!$B$4/12</f>
        <v/>
      </c>
      <c r="D106">
        <f>MIN(B106+C106,Inputs!$B$20)</f>
        <v/>
      </c>
      <c r="E106">
        <f>B106+C106-D106</f>
        <v/>
      </c>
      <c r="F106">
        <f>F105+Inputs!$B$20-D106</f>
        <v/>
      </c>
      <c r="G106">
        <f>IF(E106&lt;=0.005,1,0)</f>
        <v/>
      </c>
      <c r="H106">
        <f>P105</f>
        <v/>
      </c>
      <c r="I106">
        <f>Q105</f>
        <v/>
      </c>
      <c r="J106">
        <f>H106*Inputs!$B$4/12</f>
        <v/>
      </c>
      <c r="K106">
        <f>I106*Inputs!$B$9/12</f>
        <v/>
      </c>
      <c r="L106">
        <f>MIN(H106+J106,Inputs!$B$17)</f>
        <v/>
      </c>
      <c r="M106">
        <f>MIN(I106+K106,MAX(0,Inputs!$B$20-L106))</f>
        <v/>
      </c>
      <c r="N106">
        <f>IF(AND(I106+K106-M106&lt;=0.000001,H106+J106-L106&gt;0),MIN(H106+J106-L106,MAX(0,Inputs!$B$20-L106-M106)),0)</f>
        <v/>
      </c>
      <c r="O106">
        <f>IF(AND(Inputs!$B$12=1,I106+K106-M106&lt;=0.000001,H106+J106-L106-N106&gt;0.000001),MIN(Inputs!$B$19,H106+J106-L106-N106),0)</f>
        <v/>
      </c>
      <c r="P106">
        <f>H106+J106-L106-N106-O106</f>
        <v/>
      </c>
      <c r="Q106">
        <f>I106+K106-M106+O106</f>
        <v/>
      </c>
      <c r="R106">
        <f>R105+Inputs!$B$20-L106-M106-N106</f>
        <v/>
      </c>
      <c r="S106">
        <f>IF(P106+Q106&lt;=0.005,1,0)</f>
        <v/>
      </c>
    </row>
    <row r="107">
      <c r="A107" t="n">
        <v>105</v>
      </c>
      <c r="B107">
        <f>E106</f>
        <v/>
      </c>
      <c r="C107">
        <f>B107*Inputs!$B$4/12</f>
        <v/>
      </c>
      <c r="D107">
        <f>MIN(B107+C107,Inputs!$B$20)</f>
        <v/>
      </c>
      <c r="E107">
        <f>B107+C107-D107</f>
        <v/>
      </c>
      <c r="F107">
        <f>F106+Inputs!$B$20-D107</f>
        <v/>
      </c>
      <c r="G107">
        <f>IF(E107&lt;=0.005,1,0)</f>
        <v/>
      </c>
      <c r="H107">
        <f>P106</f>
        <v/>
      </c>
      <c r="I107">
        <f>Q106</f>
        <v/>
      </c>
      <c r="J107">
        <f>H107*Inputs!$B$4/12</f>
        <v/>
      </c>
      <c r="K107">
        <f>I107*Inputs!$B$9/12</f>
        <v/>
      </c>
      <c r="L107">
        <f>MIN(H107+J107,Inputs!$B$17)</f>
        <v/>
      </c>
      <c r="M107">
        <f>MIN(I107+K107,MAX(0,Inputs!$B$20-L107))</f>
        <v/>
      </c>
      <c r="N107">
        <f>IF(AND(I107+K107-M107&lt;=0.000001,H107+J107-L107&gt;0),MIN(H107+J107-L107,MAX(0,Inputs!$B$20-L107-M107)),0)</f>
        <v/>
      </c>
      <c r="O107">
        <f>IF(AND(Inputs!$B$12=1,I107+K107-M107&lt;=0.000001,H107+J107-L107-N107&gt;0.000001),MIN(Inputs!$B$19,H107+J107-L107-N107),0)</f>
        <v/>
      </c>
      <c r="P107">
        <f>H107+J107-L107-N107-O107</f>
        <v/>
      </c>
      <c r="Q107">
        <f>I107+K107-M107+O107</f>
        <v/>
      </c>
      <c r="R107">
        <f>R106+Inputs!$B$20-L107-M107-N107</f>
        <v/>
      </c>
      <c r="S107">
        <f>IF(P107+Q107&lt;=0.005,1,0)</f>
        <v/>
      </c>
    </row>
    <row r="108">
      <c r="A108" t="n">
        <v>106</v>
      </c>
      <c r="B108">
        <f>E107</f>
        <v/>
      </c>
      <c r="C108">
        <f>B108*Inputs!$B$4/12</f>
        <v/>
      </c>
      <c r="D108">
        <f>MIN(B108+C108,Inputs!$B$20)</f>
        <v/>
      </c>
      <c r="E108">
        <f>B108+C108-D108</f>
        <v/>
      </c>
      <c r="F108">
        <f>F107+Inputs!$B$20-D108</f>
        <v/>
      </c>
      <c r="G108">
        <f>IF(E108&lt;=0.005,1,0)</f>
        <v/>
      </c>
      <c r="H108">
        <f>P107</f>
        <v/>
      </c>
      <c r="I108">
        <f>Q107</f>
        <v/>
      </c>
      <c r="J108">
        <f>H108*Inputs!$B$4/12</f>
        <v/>
      </c>
      <c r="K108">
        <f>I108*Inputs!$B$9/12</f>
        <v/>
      </c>
      <c r="L108">
        <f>MIN(H108+J108,Inputs!$B$17)</f>
        <v/>
      </c>
      <c r="M108">
        <f>MIN(I108+K108,MAX(0,Inputs!$B$20-L108))</f>
        <v/>
      </c>
      <c r="N108">
        <f>IF(AND(I108+K108-M108&lt;=0.000001,H108+J108-L108&gt;0),MIN(H108+J108-L108,MAX(0,Inputs!$B$20-L108-M108)),0)</f>
        <v/>
      </c>
      <c r="O108">
        <f>IF(AND(Inputs!$B$12=1,I108+K108-M108&lt;=0.000001,H108+J108-L108-N108&gt;0.000001),MIN(Inputs!$B$19,H108+J108-L108-N108),0)</f>
        <v/>
      </c>
      <c r="P108">
        <f>H108+J108-L108-N108-O108</f>
        <v/>
      </c>
      <c r="Q108">
        <f>I108+K108-M108+O108</f>
        <v/>
      </c>
      <c r="R108">
        <f>R107+Inputs!$B$20-L108-M108-N108</f>
        <v/>
      </c>
      <c r="S108">
        <f>IF(P108+Q108&lt;=0.005,1,0)</f>
        <v/>
      </c>
    </row>
    <row r="109">
      <c r="A109" t="n">
        <v>107</v>
      </c>
      <c r="B109">
        <f>E108</f>
        <v/>
      </c>
      <c r="C109">
        <f>B109*Inputs!$B$4/12</f>
        <v/>
      </c>
      <c r="D109">
        <f>MIN(B109+C109,Inputs!$B$20)</f>
        <v/>
      </c>
      <c r="E109">
        <f>B109+C109-D109</f>
        <v/>
      </c>
      <c r="F109">
        <f>F108+Inputs!$B$20-D109</f>
        <v/>
      </c>
      <c r="G109">
        <f>IF(E109&lt;=0.005,1,0)</f>
        <v/>
      </c>
      <c r="H109">
        <f>P108</f>
        <v/>
      </c>
      <c r="I109">
        <f>Q108</f>
        <v/>
      </c>
      <c r="J109">
        <f>H109*Inputs!$B$4/12</f>
        <v/>
      </c>
      <c r="K109">
        <f>I109*Inputs!$B$9/12</f>
        <v/>
      </c>
      <c r="L109">
        <f>MIN(H109+J109,Inputs!$B$17)</f>
        <v/>
      </c>
      <c r="M109">
        <f>MIN(I109+K109,MAX(0,Inputs!$B$20-L109))</f>
        <v/>
      </c>
      <c r="N109">
        <f>IF(AND(I109+K109-M109&lt;=0.000001,H109+J109-L109&gt;0),MIN(H109+J109-L109,MAX(0,Inputs!$B$20-L109-M109)),0)</f>
        <v/>
      </c>
      <c r="O109">
        <f>IF(AND(Inputs!$B$12=1,I109+K109-M109&lt;=0.000001,H109+J109-L109-N109&gt;0.000001),MIN(Inputs!$B$19,H109+J109-L109-N109),0)</f>
        <v/>
      </c>
      <c r="P109">
        <f>H109+J109-L109-N109-O109</f>
        <v/>
      </c>
      <c r="Q109">
        <f>I109+K109-M109+O109</f>
        <v/>
      </c>
      <c r="R109">
        <f>R108+Inputs!$B$20-L109-M109-N109</f>
        <v/>
      </c>
      <c r="S109">
        <f>IF(P109+Q109&lt;=0.005,1,0)</f>
        <v/>
      </c>
    </row>
    <row r="110">
      <c r="A110" t="n">
        <v>108</v>
      </c>
      <c r="B110">
        <f>E109</f>
        <v/>
      </c>
      <c r="C110">
        <f>B110*Inputs!$B$4/12</f>
        <v/>
      </c>
      <c r="D110">
        <f>MIN(B110+C110,Inputs!$B$20)</f>
        <v/>
      </c>
      <c r="E110">
        <f>B110+C110-D110</f>
        <v/>
      </c>
      <c r="F110">
        <f>F109+Inputs!$B$20-D110</f>
        <v/>
      </c>
      <c r="G110">
        <f>IF(E110&lt;=0.005,1,0)</f>
        <v/>
      </c>
      <c r="H110">
        <f>P109</f>
        <v/>
      </c>
      <c r="I110">
        <f>Q109</f>
        <v/>
      </c>
      <c r="J110">
        <f>H110*Inputs!$B$4/12</f>
        <v/>
      </c>
      <c r="K110">
        <f>I110*Inputs!$B$9/12</f>
        <v/>
      </c>
      <c r="L110">
        <f>MIN(H110+J110,Inputs!$B$17)</f>
        <v/>
      </c>
      <c r="M110">
        <f>MIN(I110+K110,MAX(0,Inputs!$B$20-L110))</f>
        <v/>
      </c>
      <c r="N110">
        <f>IF(AND(I110+K110-M110&lt;=0.000001,H110+J110-L110&gt;0),MIN(H110+J110-L110,MAX(0,Inputs!$B$20-L110-M110)),0)</f>
        <v/>
      </c>
      <c r="O110">
        <f>IF(AND(Inputs!$B$12=1,I110+K110-M110&lt;=0.000001,H110+J110-L110-N110&gt;0.000001),MIN(Inputs!$B$19,H110+J110-L110-N110),0)</f>
        <v/>
      </c>
      <c r="P110">
        <f>H110+J110-L110-N110-O110</f>
        <v/>
      </c>
      <c r="Q110">
        <f>I110+K110-M110+O110</f>
        <v/>
      </c>
      <c r="R110">
        <f>R109+Inputs!$B$20-L110-M110-N110</f>
        <v/>
      </c>
      <c r="S110">
        <f>IF(P110+Q110&lt;=0.005,1,0)</f>
        <v/>
      </c>
    </row>
    <row r="111">
      <c r="A111" t="n">
        <v>109</v>
      </c>
      <c r="B111">
        <f>E110</f>
        <v/>
      </c>
      <c r="C111">
        <f>B111*Inputs!$B$4/12</f>
        <v/>
      </c>
      <c r="D111">
        <f>MIN(B111+C111,Inputs!$B$20)</f>
        <v/>
      </c>
      <c r="E111">
        <f>B111+C111-D111</f>
        <v/>
      </c>
      <c r="F111">
        <f>F110+Inputs!$B$20-D111</f>
        <v/>
      </c>
      <c r="G111">
        <f>IF(E111&lt;=0.005,1,0)</f>
        <v/>
      </c>
      <c r="H111">
        <f>P110</f>
        <v/>
      </c>
      <c r="I111">
        <f>Q110</f>
        <v/>
      </c>
      <c r="J111">
        <f>H111*Inputs!$B$4/12</f>
        <v/>
      </c>
      <c r="K111">
        <f>I111*Inputs!$B$9/12</f>
        <v/>
      </c>
      <c r="L111">
        <f>MIN(H111+J111,Inputs!$B$17)</f>
        <v/>
      </c>
      <c r="M111">
        <f>MIN(I111+K111,MAX(0,Inputs!$B$20-L111))</f>
        <v/>
      </c>
      <c r="N111">
        <f>IF(AND(I111+K111-M111&lt;=0.000001,H111+J111-L111&gt;0),MIN(H111+J111-L111,MAX(0,Inputs!$B$20-L111-M111)),0)</f>
        <v/>
      </c>
      <c r="O111">
        <f>IF(AND(Inputs!$B$12=1,I111+K111-M111&lt;=0.000001,H111+J111-L111-N111&gt;0.000001),MIN(Inputs!$B$19,H111+J111-L111-N111),0)</f>
        <v/>
      </c>
      <c r="P111">
        <f>H111+J111-L111-N111-O111</f>
        <v/>
      </c>
      <c r="Q111">
        <f>I111+K111-M111+O111</f>
        <v/>
      </c>
      <c r="R111">
        <f>R110+Inputs!$B$20-L111-M111-N111</f>
        <v/>
      </c>
      <c r="S111">
        <f>IF(P111+Q111&lt;=0.005,1,0)</f>
        <v/>
      </c>
    </row>
    <row r="112">
      <c r="A112" t="n">
        <v>110</v>
      </c>
      <c r="B112">
        <f>E111</f>
        <v/>
      </c>
      <c r="C112">
        <f>B112*Inputs!$B$4/12</f>
        <v/>
      </c>
      <c r="D112">
        <f>MIN(B112+C112,Inputs!$B$20)</f>
        <v/>
      </c>
      <c r="E112">
        <f>B112+C112-D112</f>
        <v/>
      </c>
      <c r="F112">
        <f>F111+Inputs!$B$20-D112</f>
        <v/>
      </c>
      <c r="G112">
        <f>IF(E112&lt;=0.005,1,0)</f>
        <v/>
      </c>
      <c r="H112">
        <f>P111</f>
        <v/>
      </c>
      <c r="I112">
        <f>Q111</f>
        <v/>
      </c>
      <c r="J112">
        <f>H112*Inputs!$B$4/12</f>
        <v/>
      </c>
      <c r="K112">
        <f>I112*Inputs!$B$9/12</f>
        <v/>
      </c>
      <c r="L112">
        <f>MIN(H112+J112,Inputs!$B$17)</f>
        <v/>
      </c>
      <c r="M112">
        <f>MIN(I112+K112,MAX(0,Inputs!$B$20-L112))</f>
        <v/>
      </c>
      <c r="N112">
        <f>IF(AND(I112+K112-M112&lt;=0.000001,H112+J112-L112&gt;0),MIN(H112+J112-L112,MAX(0,Inputs!$B$20-L112-M112)),0)</f>
        <v/>
      </c>
      <c r="O112">
        <f>IF(AND(Inputs!$B$12=1,I112+K112-M112&lt;=0.000001,H112+J112-L112-N112&gt;0.000001),MIN(Inputs!$B$19,H112+J112-L112-N112),0)</f>
        <v/>
      </c>
      <c r="P112">
        <f>H112+J112-L112-N112-O112</f>
        <v/>
      </c>
      <c r="Q112">
        <f>I112+K112-M112+O112</f>
        <v/>
      </c>
      <c r="R112">
        <f>R111+Inputs!$B$20-L112-M112-N112</f>
        <v/>
      </c>
      <c r="S112">
        <f>IF(P112+Q112&lt;=0.005,1,0)</f>
        <v/>
      </c>
    </row>
    <row r="113">
      <c r="A113" t="n">
        <v>111</v>
      </c>
      <c r="B113">
        <f>E112</f>
        <v/>
      </c>
      <c r="C113">
        <f>B113*Inputs!$B$4/12</f>
        <v/>
      </c>
      <c r="D113">
        <f>MIN(B113+C113,Inputs!$B$20)</f>
        <v/>
      </c>
      <c r="E113">
        <f>B113+C113-D113</f>
        <v/>
      </c>
      <c r="F113">
        <f>F112+Inputs!$B$20-D113</f>
        <v/>
      </c>
      <c r="G113">
        <f>IF(E113&lt;=0.005,1,0)</f>
        <v/>
      </c>
      <c r="H113">
        <f>P112</f>
        <v/>
      </c>
      <c r="I113">
        <f>Q112</f>
        <v/>
      </c>
      <c r="J113">
        <f>H113*Inputs!$B$4/12</f>
        <v/>
      </c>
      <c r="K113">
        <f>I113*Inputs!$B$9/12</f>
        <v/>
      </c>
      <c r="L113">
        <f>MIN(H113+J113,Inputs!$B$17)</f>
        <v/>
      </c>
      <c r="M113">
        <f>MIN(I113+K113,MAX(0,Inputs!$B$20-L113))</f>
        <v/>
      </c>
      <c r="N113">
        <f>IF(AND(I113+K113-M113&lt;=0.000001,H113+J113-L113&gt;0),MIN(H113+J113-L113,MAX(0,Inputs!$B$20-L113-M113)),0)</f>
        <v/>
      </c>
      <c r="O113">
        <f>IF(AND(Inputs!$B$12=1,I113+K113-M113&lt;=0.000001,H113+J113-L113-N113&gt;0.000001),MIN(Inputs!$B$19,H113+J113-L113-N113),0)</f>
        <v/>
      </c>
      <c r="P113">
        <f>H113+J113-L113-N113-O113</f>
        <v/>
      </c>
      <c r="Q113">
        <f>I113+K113-M113+O113</f>
        <v/>
      </c>
      <c r="R113">
        <f>R112+Inputs!$B$20-L113-M113-N113</f>
        <v/>
      </c>
      <c r="S113">
        <f>IF(P113+Q113&lt;=0.005,1,0)</f>
        <v/>
      </c>
    </row>
    <row r="114">
      <c r="A114" t="n">
        <v>112</v>
      </c>
      <c r="B114">
        <f>E113</f>
        <v/>
      </c>
      <c r="C114">
        <f>B114*Inputs!$B$4/12</f>
        <v/>
      </c>
      <c r="D114">
        <f>MIN(B114+C114,Inputs!$B$20)</f>
        <v/>
      </c>
      <c r="E114">
        <f>B114+C114-D114</f>
        <v/>
      </c>
      <c r="F114">
        <f>F113+Inputs!$B$20-D114</f>
        <v/>
      </c>
      <c r="G114">
        <f>IF(E114&lt;=0.005,1,0)</f>
        <v/>
      </c>
      <c r="H114">
        <f>P113</f>
        <v/>
      </c>
      <c r="I114">
        <f>Q113</f>
        <v/>
      </c>
      <c r="J114">
        <f>H114*Inputs!$B$4/12</f>
        <v/>
      </c>
      <c r="K114">
        <f>I114*Inputs!$B$9/12</f>
        <v/>
      </c>
      <c r="L114">
        <f>MIN(H114+J114,Inputs!$B$17)</f>
        <v/>
      </c>
      <c r="M114">
        <f>MIN(I114+K114,MAX(0,Inputs!$B$20-L114))</f>
        <v/>
      </c>
      <c r="N114">
        <f>IF(AND(I114+K114-M114&lt;=0.000001,H114+J114-L114&gt;0),MIN(H114+J114-L114,MAX(0,Inputs!$B$20-L114-M114)),0)</f>
        <v/>
      </c>
      <c r="O114">
        <f>IF(AND(Inputs!$B$12=1,I114+K114-M114&lt;=0.000001,H114+J114-L114-N114&gt;0.000001),MIN(Inputs!$B$19,H114+J114-L114-N114),0)</f>
        <v/>
      </c>
      <c r="P114">
        <f>H114+J114-L114-N114-O114</f>
        <v/>
      </c>
      <c r="Q114">
        <f>I114+K114-M114+O114</f>
        <v/>
      </c>
      <c r="R114">
        <f>R113+Inputs!$B$20-L114-M114-N114</f>
        <v/>
      </c>
      <c r="S114">
        <f>IF(P114+Q114&lt;=0.005,1,0)</f>
        <v/>
      </c>
    </row>
    <row r="115">
      <c r="A115" t="n">
        <v>113</v>
      </c>
      <c r="B115">
        <f>E114</f>
        <v/>
      </c>
      <c r="C115">
        <f>B115*Inputs!$B$4/12</f>
        <v/>
      </c>
      <c r="D115">
        <f>MIN(B115+C115,Inputs!$B$20)</f>
        <v/>
      </c>
      <c r="E115">
        <f>B115+C115-D115</f>
        <v/>
      </c>
      <c r="F115">
        <f>F114+Inputs!$B$20-D115</f>
        <v/>
      </c>
      <c r="G115">
        <f>IF(E115&lt;=0.005,1,0)</f>
        <v/>
      </c>
      <c r="H115">
        <f>P114</f>
        <v/>
      </c>
      <c r="I115">
        <f>Q114</f>
        <v/>
      </c>
      <c r="J115">
        <f>H115*Inputs!$B$4/12</f>
        <v/>
      </c>
      <c r="K115">
        <f>I115*Inputs!$B$9/12</f>
        <v/>
      </c>
      <c r="L115">
        <f>MIN(H115+J115,Inputs!$B$17)</f>
        <v/>
      </c>
      <c r="M115">
        <f>MIN(I115+K115,MAX(0,Inputs!$B$20-L115))</f>
        <v/>
      </c>
      <c r="N115">
        <f>IF(AND(I115+K115-M115&lt;=0.000001,H115+J115-L115&gt;0),MIN(H115+J115-L115,MAX(0,Inputs!$B$20-L115-M115)),0)</f>
        <v/>
      </c>
      <c r="O115">
        <f>IF(AND(Inputs!$B$12=1,I115+K115-M115&lt;=0.000001,H115+J115-L115-N115&gt;0.000001),MIN(Inputs!$B$19,H115+J115-L115-N115),0)</f>
        <v/>
      </c>
      <c r="P115">
        <f>H115+J115-L115-N115-O115</f>
        <v/>
      </c>
      <c r="Q115">
        <f>I115+K115-M115+O115</f>
        <v/>
      </c>
      <c r="R115">
        <f>R114+Inputs!$B$20-L115-M115-N115</f>
        <v/>
      </c>
      <c r="S115">
        <f>IF(P115+Q115&lt;=0.005,1,0)</f>
        <v/>
      </c>
    </row>
    <row r="116">
      <c r="A116" t="n">
        <v>114</v>
      </c>
      <c r="B116">
        <f>E115</f>
        <v/>
      </c>
      <c r="C116">
        <f>B116*Inputs!$B$4/12</f>
        <v/>
      </c>
      <c r="D116">
        <f>MIN(B116+C116,Inputs!$B$20)</f>
        <v/>
      </c>
      <c r="E116">
        <f>B116+C116-D116</f>
        <v/>
      </c>
      <c r="F116">
        <f>F115+Inputs!$B$20-D116</f>
        <v/>
      </c>
      <c r="G116">
        <f>IF(E116&lt;=0.005,1,0)</f>
        <v/>
      </c>
      <c r="H116">
        <f>P115</f>
        <v/>
      </c>
      <c r="I116">
        <f>Q115</f>
        <v/>
      </c>
      <c r="J116">
        <f>H116*Inputs!$B$4/12</f>
        <v/>
      </c>
      <c r="K116">
        <f>I116*Inputs!$B$9/12</f>
        <v/>
      </c>
      <c r="L116">
        <f>MIN(H116+J116,Inputs!$B$17)</f>
        <v/>
      </c>
      <c r="M116">
        <f>MIN(I116+K116,MAX(0,Inputs!$B$20-L116))</f>
        <v/>
      </c>
      <c r="N116">
        <f>IF(AND(I116+K116-M116&lt;=0.000001,H116+J116-L116&gt;0),MIN(H116+J116-L116,MAX(0,Inputs!$B$20-L116-M116)),0)</f>
        <v/>
      </c>
      <c r="O116">
        <f>IF(AND(Inputs!$B$12=1,I116+K116-M116&lt;=0.000001,H116+J116-L116-N116&gt;0.000001),MIN(Inputs!$B$19,H116+J116-L116-N116),0)</f>
        <v/>
      </c>
      <c r="P116">
        <f>H116+J116-L116-N116-O116</f>
        <v/>
      </c>
      <c r="Q116">
        <f>I116+K116-M116+O116</f>
        <v/>
      </c>
      <c r="R116">
        <f>R115+Inputs!$B$20-L116-M116-N116</f>
        <v/>
      </c>
      <c r="S116">
        <f>IF(P116+Q116&lt;=0.005,1,0)</f>
        <v/>
      </c>
    </row>
    <row r="117">
      <c r="A117" t="n">
        <v>115</v>
      </c>
      <c r="B117">
        <f>E116</f>
        <v/>
      </c>
      <c r="C117">
        <f>B117*Inputs!$B$4/12</f>
        <v/>
      </c>
      <c r="D117">
        <f>MIN(B117+C117,Inputs!$B$20)</f>
        <v/>
      </c>
      <c r="E117">
        <f>B117+C117-D117</f>
        <v/>
      </c>
      <c r="F117">
        <f>F116+Inputs!$B$20-D117</f>
        <v/>
      </c>
      <c r="G117">
        <f>IF(E117&lt;=0.005,1,0)</f>
        <v/>
      </c>
      <c r="H117">
        <f>P116</f>
        <v/>
      </c>
      <c r="I117">
        <f>Q116</f>
        <v/>
      </c>
      <c r="J117">
        <f>H117*Inputs!$B$4/12</f>
        <v/>
      </c>
      <c r="K117">
        <f>I117*Inputs!$B$9/12</f>
        <v/>
      </c>
      <c r="L117">
        <f>MIN(H117+J117,Inputs!$B$17)</f>
        <v/>
      </c>
      <c r="M117">
        <f>MIN(I117+K117,MAX(0,Inputs!$B$20-L117))</f>
        <v/>
      </c>
      <c r="N117">
        <f>IF(AND(I117+K117-M117&lt;=0.000001,H117+J117-L117&gt;0),MIN(H117+J117-L117,MAX(0,Inputs!$B$20-L117-M117)),0)</f>
        <v/>
      </c>
      <c r="O117">
        <f>IF(AND(Inputs!$B$12=1,I117+K117-M117&lt;=0.000001,H117+J117-L117-N117&gt;0.000001),MIN(Inputs!$B$19,H117+J117-L117-N117),0)</f>
        <v/>
      </c>
      <c r="P117">
        <f>H117+J117-L117-N117-O117</f>
        <v/>
      </c>
      <c r="Q117">
        <f>I117+K117-M117+O117</f>
        <v/>
      </c>
      <c r="R117">
        <f>R116+Inputs!$B$20-L117-M117-N117</f>
        <v/>
      </c>
      <c r="S117">
        <f>IF(P117+Q117&lt;=0.005,1,0)</f>
        <v/>
      </c>
    </row>
    <row r="118">
      <c r="A118" t="n">
        <v>116</v>
      </c>
      <c r="B118">
        <f>E117</f>
        <v/>
      </c>
      <c r="C118">
        <f>B118*Inputs!$B$4/12</f>
        <v/>
      </c>
      <c r="D118">
        <f>MIN(B118+C118,Inputs!$B$20)</f>
        <v/>
      </c>
      <c r="E118">
        <f>B118+C118-D118</f>
        <v/>
      </c>
      <c r="F118">
        <f>F117+Inputs!$B$20-D118</f>
        <v/>
      </c>
      <c r="G118">
        <f>IF(E118&lt;=0.005,1,0)</f>
        <v/>
      </c>
      <c r="H118">
        <f>P117</f>
        <v/>
      </c>
      <c r="I118">
        <f>Q117</f>
        <v/>
      </c>
      <c r="J118">
        <f>H118*Inputs!$B$4/12</f>
        <v/>
      </c>
      <c r="K118">
        <f>I118*Inputs!$B$9/12</f>
        <v/>
      </c>
      <c r="L118">
        <f>MIN(H118+J118,Inputs!$B$17)</f>
        <v/>
      </c>
      <c r="M118">
        <f>MIN(I118+K118,MAX(0,Inputs!$B$20-L118))</f>
        <v/>
      </c>
      <c r="N118">
        <f>IF(AND(I118+K118-M118&lt;=0.000001,H118+J118-L118&gt;0),MIN(H118+J118-L118,MAX(0,Inputs!$B$20-L118-M118)),0)</f>
        <v/>
      </c>
      <c r="O118">
        <f>IF(AND(Inputs!$B$12=1,I118+K118-M118&lt;=0.000001,H118+J118-L118-N118&gt;0.000001),MIN(Inputs!$B$19,H118+J118-L118-N118),0)</f>
        <v/>
      </c>
      <c r="P118">
        <f>H118+J118-L118-N118-O118</f>
        <v/>
      </c>
      <c r="Q118">
        <f>I118+K118-M118+O118</f>
        <v/>
      </c>
      <c r="R118">
        <f>R117+Inputs!$B$20-L118-M118-N118</f>
        <v/>
      </c>
      <c r="S118">
        <f>IF(P118+Q118&lt;=0.005,1,0)</f>
        <v/>
      </c>
    </row>
    <row r="119">
      <c r="A119" t="n">
        <v>117</v>
      </c>
      <c r="B119">
        <f>E118</f>
        <v/>
      </c>
      <c r="C119">
        <f>B119*Inputs!$B$4/12</f>
        <v/>
      </c>
      <c r="D119">
        <f>MIN(B119+C119,Inputs!$B$20)</f>
        <v/>
      </c>
      <c r="E119">
        <f>B119+C119-D119</f>
        <v/>
      </c>
      <c r="F119">
        <f>F118+Inputs!$B$20-D119</f>
        <v/>
      </c>
      <c r="G119">
        <f>IF(E119&lt;=0.005,1,0)</f>
        <v/>
      </c>
      <c r="H119">
        <f>P118</f>
        <v/>
      </c>
      <c r="I119">
        <f>Q118</f>
        <v/>
      </c>
      <c r="J119">
        <f>H119*Inputs!$B$4/12</f>
        <v/>
      </c>
      <c r="K119">
        <f>I119*Inputs!$B$9/12</f>
        <v/>
      </c>
      <c r="L119">
        <f>MIN(H119+J119,Inputs!$B$17)</f>
        <v/>
      </c>
      <c r="M119">
        <f>MIN(I119+K119,MAX(0,Inputs!$B$20-L119))</f>
        <v/>
      </c>
      <c r="N119">
        <f>IF(AND(I119+K119-M119&lt;=0.000001,H119+J119-L119&gt;0),MIN(H119+J119-L119,MAX(0,Inputs!$B$20-L119-M119)),0)</f>
        <v/>
      </c>
      <c r="O119">
        <f>IF(AND(Inputs!$B$12=1,I119+K119-M119&lt;=0.000001,H119+J119-L119-N119&gt;0.000001),MIN(Inputs!$B$19,H119+J119-L119-N119),0)</f>
        <v/>
      </c>
      <c r="P119">
        <f>H119+J119-L119-N119-O119</f>
        <v/>
      </c>
      <c r="Q119">
        <f>I119+K119-M119+O119</f>
        <v/>
      </c>
      <c r="R119">
        <f>R118+Inputs!$B$20-L119-M119-N119</f>
        <v/>
      </c>
      <c r="S119">
        <f>IF(P119+Q119&lt;=0.005,1,0)</f>
        <v/>
      </c>
    </row>
    <row r="120">
      <c r="A120" t="n">
        <v>118</v>
      </c>
      <c r="B120">
        <f>E119</f>
        <v/>
      </c>
      <c r="C120">
        <f>B120*Inputs!$B$4/12</f>
        <v/>
      </c>
      <c r="D120">
        <f>MIN(B120+C120,Inputs!$B$20)</f>
        <v/>
      </c>
      <c r="E120">
        <f>B120+C120-D120</f>
        <v/>
      </c>
      <c r="F120">
        <f>F119+Inputs!$B$20-D120</f>
        <v/>
      </c>
      <c r="G120">
        <f>IF(E120&lt;=0.005,1,0)</f>
        <v/>
      </c>
      <c r="H120">
        <f>P119</f>
        <v/>
      </c>
      <c r="I120">
        <f>Q119</f>
        <v/>
      </c>
      <c r="J120">
        <f>H120*Inputs!$B$4/12</f>
        <v/>
      </c>
      <c r="K120">
        <f>I120*Inputs!$B$9/12</f>
        <v/>
      </c>
      <c r="L120">
        <f>MIN(H120+J120,Inputs!$B$17)</f>
        <v/>
      </c>
      <c r="M120">
        <f>MIN(I120+K120,MAX(0,Inputs!$B$20-L120))</f>
        <v/>
      </c>
      <c r="N120">
        <f>IF(AND(I120+K120-M120&lt;=0.000001,H120+J120-L120&gt;0),MIN(H120+J120-L120,MAX(0,Inputs!$B$20-L120-M120)),0)</f>
        <v/>
      </c>
      <c r="O120">
        <f>IF(AND(Inputs!$B$12=1,I120+K120-M120&lt;=0.000001,H120+J120-L120-N120&gt;0.000001),MIN(Inputs!$B$19,H120+J120-L120-N120),0)</f>
        <v/>
      </c>
      <c r="P120">
        <f>H120+J120-L120-N120-O120</f>
        <v/>
      </c>
      <c r="Q120">
        <f>I120+K120-M120+O120</f>
        <v/>
      </c>
      <c r="R120">
        <f>R119+Inputs!$B$20-L120-M120-N120</f>
        <v/>
      </c>
      <c r="S120">
        <f>IF(P120+Q120&lt;=0.005,1,0)</f>
        <v/>
      </c>
    </row>
    <row r="121">
      <c r="A121" t="n">
        <v>119</v>
      </c>
      <c r="B121">
        <f>E120</f>
        <v/>
      </c>
      <c r="C121">
        <f>B121*Inputs!$B$4/12</f>
        <v/>
      </c>
      <c r="D121">
        <f>MIN(B121+C121,Inputs!$B$20)</f>
        <v/>
      </c>
      <c r="E121">
        <f>B121+C121-D121</f>
        <v/>
      </c>
      <c r="F121">
        <f>F120+Inputs!$B$20-D121</f>
        <v/>
      </c>
      <c r="G121">
        <f>IF(E121&lt;=0.005,1,0)</f>
        <v/>
      </c>
      <c r="H121">
        <f>P120</f>
        <v/>
      </c>
      <c r="I121">
        <f>Q120</f>
        <v/>
      </c>
      <c r="J121">
        <f>H121*Inputs!$B$4/12</f>
        <v/>
      </c>
      <c r="K121">
        <f>I121*Inputs!$B$9/12</f>
        <v/>
      </c>
      <c r="L121">
        <f>MIN(H121+J121,Inputs!$B$17)</f>
        <v/>
      </c>
      <c r="M121">
        <f>MIN(I121+K121,MAX(0,Inputs!$B$20-L121))</f>
        <v/>
      </c>
      <c r="N121">
        <f>IF(AND(I121+K121-M121&lt;=0.000001,H121+J121-L121&gt;0),MIN(H121+J121-L121,MAX(0,Inputs!$B$20-L121-M121)),0)</f>
        <v/>
      </c>
      <c r="O121">
        <f>IF(AND(Inputs!$B$12=1,I121+K121-M121&lt;=0.000001,H121+J121-L121-N121&gt;0.000001),MIN(Inputs!$B$19,H121+J121-L121-N121),0)</f>
        <v/>
      </c>
      <c r="P121">
        <f>H121+J121-L121-N121-O121</f>
        <v/>
      </c>
      <c r="Q121">
        <f>I121+K121-M121+O121</f>
        <v/>
      </c>
      <c r="R121">
        <f>R120+Inputs!$B$20-L121-M121-N121</f>
        <v/>
      </c>
      <c r="S121">
        <f>IF(P121+Q121&lt;=0.005,1,0)</f>
        <v/>
      </c>
    </row>
    <row r="122">
      <c r="A122" t="n">
        <v>120</v>
      </c>
      <c r="B122">
        <f>E121</f>
        <v/>
      </c>
      <c r="C122">
        <f>B122*Inputs!$B$4/12</f>
        <v/>
      </c>
      <c r="D122">
        <f>MIN(B122+C122,Inputs!$B$20)</f>
        <v/>
      </c>
      <c r="E122">
        <f>B122+C122-D122</f>
        <v/>
      </c>
      <c r="F122">
        <f>F121+Inputs!$B$20-D122</f>
        <v/>
      </c>
      <c r="G122">
        <f>IF(E122&lt;=0.005,1,0)</f>
        <v/>
      </c>
      <c r="H122">
        <f>P121</f>
        <v/>
      </c>
      <c r="I122">
        <f>Q121</f>
        <v/>
      </c>
      <c r="J122">
        <f>H122*Inputs!$B$4/12</f>
        <v/>
      </c>
      <c r="K122">
        <f>I122*Inputs!$B$9/12</f>
        <v/>
      </c>
      <c r="L122">
        <f>MIN(H122+J122,Inputs!$B$17)</f>
        <v/>
      </c>
      <c r="M122">
        <f>MIN(I122+K122,MAX(0,Inputs!$B$20-L122))</f>
        <v/>
      </c>
      <c r="N122">
        <f>IF(AND(I122+K122-M122&lt;=0.000001,H122+J122-L122&gt;0),MIN(H122+J122-L122,MAX(0,Inputs!$B$20-L122-M122)),0)</f>
        <v/>
      </c>
      <c r="O122">
        <f>IF(AND(Inputs!$B$12=1,I122+K122-M122&lt;=0.000001,H122+J122-L122-N122&gt;0.000001),MIN(Inputs!$B$19,H122+J122-L122-N122),0)</f>
        <v/>
      </c>
      <c r="P122">
        <f>H122+J122-L122-N122-O122</f>
        <v/>
      </c>
      <c r="Q122">
        <f>I122+K122-M122+O122</f>
        <v/>
      </c>
      <c r="R122">
        <f>R121+Inputs!$B$20-L122-M122-N122</f>
        <v/>
      </c>
      <c r="S122">
        <f>IF(P122+Q122&lt;=0.005,1,0)</f>
        <v/>
      </c>
    </row>
    <row r="123">
      <c r="A123" t="n">
        <v>121</v>
      </c>
      <c r="B123">
        <f>E122</f>
        <v/>
      </c>
      <c r="C123">
        <f>B123*Inputs!$B$4/12</f>
        <v/>
      </c>
      <c r="D123">
        <f>MIN(B123+C123,Inputs!$B$20)</f>
        <v/>
      </c>
      <c r="E123">
        <f>B123+C123-D123</f>
        <v/>
      </c>
      <c r="F123">
        <f>F122+Inputs!$B$20-D123</f>
        <v/>
      </c>
      <c r="G123">
        <f>IF(E123&lt;=0.005,1,0)</f>
        <v/>
      </c>
      <c r="H123">
        <f>P122</f>
        <v/>
      </c>
      <c r="I123">
        <f>Q122</f>
        <v/>
      </c>
      <c r="J123">
        <f>H123*Inputs!$B$4/12</f>
        <v/>
      </c>
      <c r="K123">
        <f>I123*Inputs!$B$9/12</f>
        <v/>
      </c>
      <c r="L123">
        <f>MIN(H123+J123,Inputs!$B$17)</f>
        <v/>
      </c>
      <c r="M123">
        <f>MIN(I123+K123,MAX(0,Inputs!$B$20-L123))</f>
        <v/>
      </c>
      <c r="N123">
        <f>IF(AND(I123+K123-M123&lt;=0.000001,H123+J123-L123&gt;0),MIN(H123+J123-L123,MAX(0,Inputs!$B$20-L123-M123)),0)</f>
        <v/>
      </c>
      <c r="O123">
        <f>IF(AND(Inputs!$B$12=1,I123+K123-M123&lt;=0.000001,H123+J123-L123-N123&gt;0.000001),MIN(Inputs!$B$19,H123+J123-L123-N123),0)</f>
        <v/>
      </c>
      <c r="P123">
        <f>H123+J123-L123-N123-O123</f>
        <v/>
      </c>
      <c r="Q123">
        <f>I123+K123-M123+O123</f>
        <v/>
      </c>
      <c r="R123">
        <f>R122+Inputs!$B$20-L123-M123-N123</f>
        <v/>
      </c>
      <c r="S123">
        <f>IF(P123+Q123&lt;=0.005,1,0)</f>
        <v/>
      </c>
    </row>
    <row r="124">
      <c r="A124" t="n">
        <v>122</v>
      </c>
      <c r="B124">
        <f>E123</f>
        <v/>
      </c>
      <c r="C124">
        <f>B124*Inputs!$B$4/12</f>
        <v/>
      </c>
      <c r="D124">
        <f>MIN(B124+C124,Inputs!$B$20)</f>
        <v/>
      </c>
      <c r="E124">
        <f>B124+C124-D124</f>
        <v/>
      </c>
      <c r="F124">
        <f>F123+Inputs!$B$20-D124</f>
        <v/>
      </c>
      <c r="G124">
        <f>IF(E124&lt;=0.005,1,0)</f>
        <v/>
      </c>
      <c r="H124">
        <f>P123</f>
        <v/>
      </c>
      <c r="I124">
        <f>Q123</f>
        <v/>
      </c>
      <c r="J124">
        <f>H124*Inputs!$B$4/12</f>
        <v/>
      </c>
      <c r="K124">
        <f>I124*Inputs!$B$9/12</f>
        <v/>
      </c>
      <c r="L124">
        <f>MIN(H124+J124,Inputs!$B$17)</f>
        <v/>
      </c>
      <c r="M124">
        <f>MIN(I124+K124,MAX(0,Inputs!$B$20-L124))</f>
        <v/>
      </c>
      <c r="N124">
        <f>IF(AND(I124+K124-M124&lt;=0.000001,H124+J124-L124&gt;0),MIN(H124+J124-L124,MAX(0,Inputs!$B$20-L124-M124)),0)</f>
        <v/>
      </c>
      <c r="O124">
        <f>IF(AND(Inputs!$B$12=1,I124+K124-M124&lt;=0.000001,H124+J124-L124-N124&gt;0.000001),MIN(Inputs!$B$19,H124+J124-L124-N124),0)</f>
        <v/>
      </c>
      <c r="P124">
        <f>H124+J124-L124-N124-O124</f>
        <v/>
      </c>
      <c r="Q124">
        <f>I124+K124-M124+O124</f>
        <v/>
      </c>
      <c r="R124">
        <f>R123+Inputs!$B$20-L124-M124-N124</f>
        <v/>
      </c>
      <c r="S124">
        <f>IF(P124+Q124&lt;=0.005,1,0)</f>
        <v/>
      </c>
    </row>
    <row r="125">
      <c r="A125" t="n">
        <v>123</v>
      </c>
      <c r="B125">
        <f>E124</f>
        <v/>
      </c>
      <c r="C125">
        <f>B125*Inputs!$B$4/12</f>
        <v/>
      </c>
      <c r="D125">
        <f>MIN(B125+C125,Inputs!$B$20)</f>
        <v/>
      </c>
      <c r="E125">
        <f>B125+C125-D125</f>
        <v/>
      </c>
      <c r="F125">
        <f>F124+Inputs!$B$20-D125</f>
        <v/>
      </c>
      <c r="G125">
        <f>IF(E125&lt;=0.005,1,0)</f>
        <v/>
      </c>
      <c r="H125">
        <f>P124</f>
        <v/>
      </c>
      <c r="I125">
        <f>Q124</f>
        <v/>
      </c>
      <c r="J125">
        <f>H125*Inputs!$B$4/12</f>
        <v/>
      </c>
      <c r="K125">
        <f>I125*Inputs!$B$9/12</f>
        <v/>
      </c>
      <c r="L125">
        <f>MIN(H125+J125,Inputs!$B$17)</f>
        <v/>
      </c>
      <c r="M125">
        <f>MIN(I125+K125,MAX(0,Inputs!$B$20-L125))</f>
        <v/>
      </c>
      <c r="N125">
        <f>IF(AND(I125+K125-M125&lt;=0.000001,H125+J125-L125&gt;0),MIN(H125+J125-L125,MAX(0,Inputs!$B$20-L125-M125)),0)</f>
        <v/>
      </c>
      <c r="O125">
        <f>IF(AND(Inputs!$B$12=1,I125+K125-M125&lt;=0.000001,H125+J125-L125-N125&gt;0.000001),MIN(Inputs!$B$19,H125+J125-L125-N125),0)</f>
        <v/>
      </c>
      <c r="P125">
        <f>H125+J125-L125-N125-O125</f>
        <v/>
      </c>
      <c r="Q125">
        <f>I125+K125-M125+O125</f>
        <v/>
      </c>
      <c r="R125">
        <f>R124+Inputs!$B$20-L125-M125-N125</f>
        <v/>
      </c>
      <c r="S125">
        <f>IF(P125+Q125&lt;=0.005,1,0)</f>
        <v/>
      </c>
    </row>
    <row r="126">
      <c r="A126" t="n">
        <v>124</v>
      </c>
      <c r="B126">
        <f>E125</f>
        <v/>
      </c>
      <c r="C126">
        <f>B126*Inputs!$B$4/12</f>
        <v/>
      </c>
      <c r="D126">
        <f>MIN(B126+C126,Inputs!$B$20)</f>
        <v/>
      </c>
      <c r="E126">
        <f>B126+C126-D126</f>
        <v/>
      </c>
      <c r="F126">
        <f>F125+Inputs!$B$20-D126</f>
        <v/>
      </c>
      <c r="G126">
        <f>IF(E126&lt;=0.005,1,0)</f>
        <v/>
      </c>
      <c r="H126">
        <f>P125</f>
        <v/>
      </c>
      <c r="I126">
        <f>Q125</f>
        <v/>
      </c>
      <c r="J126">
        <f>H126*Inputs!$B$4/12</f>
        <v/>
      </c>
      <c r="K126">
        <f>I126*Inputs!$B$9/12</f>
        <v/>
      </c>
      <c r="L126">
        <f>MIN(H126+J126,Inputs!$B$17)</f>
        <v/>
      </c>
      <c r="M126">
        <f>MIN(I126+K126,MAX(0,Inputs!$B$20-L126))</f>
        <v/>
      </c>
      <c r="N126">
        <f>IF(AND(I126+K126-M126&lt;=0.000001,H126+J126-L126&gt;0),MIN(H126+J126-L126,MAX(0,Inputs!$B$20-L126-M126)),0)</f>
        <v/>
      </c>
      <c r="O126">
        <f>IF(AND(Inputs!$B$12=1,I126+K126-M126&lt;=0.000001,H126+J126-L126-N126&gt;0.000001),MIN(Inputs!$B$19,H126+J126-L126-N126),0)</f>
        <v/>
      </c>
      <c r="P126">
        <f>H126+J126-L126-N126-O126</f>
        <v/>
      </c>
      <c r="Q126">
        <f>I126+K126-M126+O126</f>
        <v/>
      </c>
      <c r="R126">
        <f>R125+Inputs!$B$20-L126-M126-N126</f>
        <v/>
      </c>
      <c r="S126">
        <f>IF(P126+Q126&lt;=0.005,1,0)</f>
        <v/>
      </c>
    </row>
    <row r="127">
      <c r="A127" t="n">
        <v>125</v>
      </c>
      <c r="B127">
        <f>E126</f>
        <v/>
      </c>
      <c r="C127">
        <f>B127*Inputs!$B$4/12</f>
        <v/>
      </c>
      <c r="D127">
        <f>MIN(B127+C127,Inputs!$B$20)</f>
        <v/>
      </c>
      <c r="E127">
        <f>B127+C127-D127</f>
        <v/>
      </c>
      <c r="F127">
        <f>F126+Inputs!$B$20-D127</f>
        <v/>
      </c>
      <c r="G127">
        <f>IF(E127&lt;=0.005,1,0)</f>
        <v/>
      </c>
      <c r="H127">
        <f>P126</f>
        <v/>
      </c>
      <c r="I127">
        <f>Q126</f>
        <v/>
      </c>
      <c r="J127">
        <f>H127*Inputs!$B$4/12</f>
        <v/>
      </c>
      <c r="K127">
        <f>I127*Inputs!$B$9/12</f>
        <v/>
      </c>
      <c r="L127">
        <f>MIN(H127+J127,Inputs!$B$17)</f>
        <v/>
      </c>
      <c r="M127">
        <f>MIN(I127+K127,MAX(0,Inputs!$B$20-L127))</f>
        <v/>
      </c>
      <c r="N127">
        <f>IF(AND(I127+K127-M127&lt;=0.000001,H127+J127-L127&gt;0),MIN(H127+J127-L127,MAX(0,Inputs!$B$20-L127-M127)),0)</f>
        <v/>
      </c>
      <c r="O127">
        <f>IF(AND(Inputs!$B$12=1,I127+K127-M127&lt;=0.000001,H127+J127-L127-N127&gt;0.000001),MIN(Inputs!$B$19,H127+J127-L127-N127),0)</f>
        <v/>
      </c>
      <c r="P127">
        <f>H127+J127-L127-N127-O127</f>
        <v/>
      </c>
      <c r="Q127">
        <f>I127+K127-M127+O127</f>
        <v/>
      </c>
      <c r="R127">
        <f>R126+Inputs!$B$20-L127-M127-N127</f>
        <v/>
      </c>
      <c r="S127">
        <f>IF(P127+Q127&lt;=0.005,1,0)</f>
        <v/>
      </c>
    </row>
    <row r="128">
      <c r="A128" t="n">
        <v>126</v>
      </c>
      <c r="B128">
        <f>E127</f>
        <v/>
      </c>
      <c r="C128">
        <f>B128*Inputs!$B$4/12</f>
        <v/>
      </c>
      <c r="D128">
        <f>MIN(B128+C128,Inputs!$B$20)</f>
        <v/>
      </c>
      <c r="E128">
        <f>B128+C128-D128</f>
        <v/>
      </c>
      <c r="F128">
        <f>F127+Inputs!$B$20-D128</f>
        <v/>
      </c>
      <c r="G128">
        <f>IF(E128&lt;=0.005,1,0)</f>
        <v/>
      </c>
      <c r="H128">
        <f>P127</f>
        <v/>
      </c>
      <c r="I128">
        <f>Q127</f>
        <v/>
      </c>
      <c r="J128">
        <f>H128*Inputs!$B$4/12</f>
        <v/>
      </c>
      <c r="K128">
        <f>I128*Inputs!$B$9/12</f>
        <v/>
      </c>
      <c r="L128">
        <f>MIN(H128+J128,Inputs!$B$17)</f>
        <v/>
      </c>
      <c r="M128">
        <f>MIN(I128+K128,MAX(0,Inputs!$B$20-L128))</f>
        <v/>
      </c>
      <c r="N128">
        <f>IF(AND(I128+K128-M128&lt;=0.000001,H128+J128-L128&gt;0),MIN(H128+J128-L128,MAX(0,Inputs!$B$20-L128-M128)),0)</f>
        <v/>
      </c>
      <c r="O128">
        <f>IF(AND(Inputs!$B$12=1,I128+K128-M128&lt;=0.000001,H128+J128-L128-N128&gt;0.000001),MIN(Inputs!$B$19,H128+J128-L128-N128),0)</f>
        <v/>
      </c>
      <c r="P128">
        <f>H128+J128-L128-N128-O128</f>
        <v/>
      </c>
      <c r="Q128">
        <f>I128+K128-M128+O128</f>
        <v/>
      </c>
      <c r="R128">
        <f>R127+Inputs!$B$20-L128-M128-N128</f>
        <v/>
      </c>
      <c r="S128">
        <f>IF(P128+Q128&lt;=0.005,1,0)</f>
        <v/>
      </c>
    </row>
    <row r="129">
      <c r="A129" t="n">
        <v>127</v>
      </c>
      <c r="B129">
        <f>E128</f>
        <v/>
      </c>
      <c r="C129">
        <f>B129*Inputs!$B$4/12</f>
        <v/>
      </c>
      <c r="D129">
        <f>MIN(B129+C129,Inputs!$B$20)</f>
        <v/>
      </c>
      <c r="E129">
        <f>B129+C129-D129</f>
        <v/>
      </c>
      <c r="F129">
        <f>F128+Inputs!$B$20-D129</f>
        <v/>
      </c>
      <c r="G129">
        <f>IF(E129&lt;=0.005,1,0)</f>
        <v/>
      </c>
      <c r="H129">
        <f>P128</f>
        <v/>
      </c>
      <c r="I129">
        <f>Q128</f>
        <v/>
      </c>
      <c r="J129">
        <f>H129*Inputs!$B$4/12</f>
        <v/>
      </c>
      <c r="K129">
        <f>I129*Inputs!$B$9/12</f>
        <v/>
      </c>
      <c r="L129">
        <f>MIN(H129+J129,Inputs!$B$17)</f>
        <v/>
      </c>
      <c r="M129">
        <f>MIN(I129+K129,MAX(0,Inputs!$B$20-L129))</f>
        <v/>
      </c>
      <c r="N129">
        <f>IF(AND(I129+K129-M129&lt;=0.000001,H129+J129-L129&gt;0),MIN(H129+J129-L129,MAX(0,Inputs!$B$20-L129-M129)),0)</f>
        <v/>
      </c>
      <c r="O129">
        <f>IF(AND(Inputs!$B$12=1,I129+K129-M129&lt;=0.000001,H129+J129-L129-N129&gt;0.000001),MIN(Inputs!$B$19,H129+J129-L129-N129),0)</f>
        <v/>
      </c>
      <c r="P129">
        <f>H129+J129-L129-N129-O129</f>
        <v/>
      </c>
      <c r="Q129">
        <f>I129+K129-M129+O129</f>
        <v/>
      </c>
      <c r="R129">
        <f>R128+Inputs!$B$20-L129-M129-N129</f>
        <v/>
      </c>
      <c r="S129">
        <f>IF(P129+Q129&lt;=0.005,1,0)</f>
        <v/>
      </c>
    </row>
    <row r="130">
      <c r="A130" t="n">
        <v>128</v>
      </c>
      <c r="B130">
        <f>E129</f>
        <v/>
      </c>
      <c r="C130">
        <f>B130*Inputs!$B$4/12</f>
        <v/>
      </c>
      <c r="D130">
        <f>MIN(B130+C130,Inputs!$B$20)</f>
        <v/>
      </c>
      <c r="E130">
        <f>B130+C130-D130</f>
        <v/>
      </c>
      <c r="F130">
        <f>F129+Inputs!$B$20-D130</f>
        <v/>
      </c>
      <c r="G130">
        <f>IF(E130&lt;=0.005,1,0)</f>
        <v/>
      </c>
      <c r="H130">
        <f>P129</f>
        <v/>
      </c>
      <c r="I130">
        <f>Q129</f>
        <v/>
      </c>
      <c r="J130">
        <f>H130*Inputs!$B$4/12</f>
        <v/>
      </c>
      <c r="K130">
        <f>I130*Inputs!$B$9/12</f>
        <v/>
      </c>
      <c r="L130">
        <f>MIN(H130+J130,Inputs!$B$17)</f>
        <v/>
      </c>
      <c r="M130">
        <f>MIN(I130+K130,MAX(0,Inputs!$B$20-L130))</f>
        <v/>
      </c>
      <c r="N130">
        <f>IF(AND(I130+K130-M130&lt;=0.000001,H130+J130-L130&gt;0),MIN(H130+J130-L130,MAX(0,Inputs!$B$20-L130-M130)),0)</f>
        <v/>
      </c>
      <c r="O130">
        <f>IF(AND(Inputs!$B$12=1,I130+K130-M130&lt;=0.000001,H130+J130-L130-N130&gt;0.000001),MIN(Inputs!$B$19,H130+J130-L130-N130),0)</f>
        <v/>
      </c>
      <c r="P130">
        <f>H130+J130-L130-N130-O130</f>
        <v/>
      </c>
      <c r="Q130">
        <f>I130+K130-M130+O130</f>
        <v/>
      </c>
      <c r="R130">
        <f>R129+Inputs!$B$20-L130-M130-N130</f>
        <v/>
      </c>
      <c r="S130">
        <f>IF(P130+Q130&lt;=0.005,1,0)</f>
        <v/>
      </c>
    </row>
    <row r="131">
      <c r="A131" t="n">
        <v>129</v>
      </c>
      <c r="B131">
        <f>E130</f>
        <v/>
      </c>
      <c r="C131">
        <f>B131*Inputs!$B$4/12</f>
        <v/>
      </c>
      <c r="D131">
        <f>MIN(B131+C131,Inputs!$B$20)</f>
        <v/>
      </c>
      <c r="E131">
        <f>B131+C131-D131</f>
        <v/>
      </c>
      <c r="F131">
        <f>F130+Inputs!$B$20-D131</f>
        <v/>
      </c>
      <c r="G131">
        <f>IF(E131&lt;=0.005,1,0)</f>
        <v/>
      </c>
      <c r="H131">
        <f>P130</f>
        <v/>
      </c>
      <c r="I131">
        <f>Q130</f>
        <v/>
      </c>
      <c r="J131">
        <f>H131*Inputs!$B$4/12</f>
        <v/>
      </c>
      <c r="K131">
        <f>I131*Inputs!$B$9/12</f>
        <v/>
      </c>
      <c r="L131">
        <f>MIN(H131+J131,Inputs!$B$17)</f>
        <v/>
      </c>
      <c r="M131">
        <f>MIN(I131+K131,MAX(0,Inputs!$B$20-L131))</f>
        <v/>
      </c>
      <c r="N131">
        <f>IF(AND(I131+K131-M131&lt;=0.000001,H131+J131-L131&gt;0),MIN(H131+J131-L131,MAX(0,Inputs!$B$20-L131-M131)),0)</f>
        <v/>
      </c>
      <c r="O131">
        <f>IF(AND(Inputs!$B$12=1,I131+K131-M131&lt;=0.000001,H131+J131-L131-N131&gt;0.000001),MIN(Inputs!$B$19,H131+J131-L131-N131),0)</f>
        <v/>
      </c>
      <c r="P131">
        <f>H131+J131-L131-N131-O131</f>
        <v/>
      </c>
      <c r="Q131">
        <f>I131+K131-M131+O131</f>
        <v/>
      </c>
      <c r="R131">
        <f>R130+Inputs!$B$20-L131-M131-N131</f>
        <v/>
      </c>
      <c r="S131">
        <f>IF(P131+Q131&lt;=0.005,1,0)</f>
        <v/>
      </c>
    </row>
    <row r="132">
      <c r="A132" t="n">
        <v>130</v>
      </c>
      <c r="B132">
        <f>E131</f>
        <v/>
      </c>
      <c r="C132">
        <f>B132*Inputs!$B$4/12</f>
        <v/>
      </c>
      <c r="D132">
        <f>MIN(B132+C132,Inputs!$B$20)</f>
        <v/>
      </c>
      <c r="E132">
        <f>B132+C132-D132</f>
        <v/>
      </c>
      <c r="F132">
        <f>F131+Inputs!$B$20-D132</f>
        <v/>
      </c>
      <c r="G132">
        <f>IF(E132&lt;=0.005,1,0)</f>
        <v/>
      </c>
      <c r="H132">
        <f>P131</f>
        <v/>
      </c>
      <c r="I132">
        <f>Q131</f>
        <v/>
      </c>
      <c r="J132">
        <f>H132*Inputs!$B$4/12</f>
        <v/>
      </c>
      <c r="K132">
        <f>I132*Inputs!$B$9/12</f>
        <v/>
      </c>
      <c r="L132">
        <f>MIN(H132+J132,Inputs!$B$17)</f>
        <v/>
      </c>
      <c r="M132">
        <f>MIN(I132+K132,MAX(0,Inputs!$B$20-L132))</f>
        <v/>
      </c>
      <c r="N132">
        <f>IF(AND(I132+K132-M132&lt;=0.000001,H132+J132-L132&gt;0),MIN(H132+J132-L132,MAX(0,Inputs!$B$20-L132-M132)),0)</f>
        <v/>
      </c>
      <c r="O132">
        <f>IF(AND(Inputs!$B$12=1,I132+K132-M132&lt;=0.000001,H132+J132-L132-N132&gt;0.000001),MIN(Inputs!$B$19,H132+J132-L132-N132),0)</f>
        <v/>
      </c>
      <c r="P132">
        <f>H132+J132-L132-N132-O132</f>
        <v/>
      </c>
      <c r="Q132">
        <f>I132+K132-M132+O132</f>
        <v/>
      </c>
      <c r="R132">
        <f>R131+Inputs!$B$20-L132-M132-N132</f>
        <v/>
      </c>
      <c r="S132">
        <f>IF(P132+Q132&lt;=0.005,1,0)</f>
        <v/>
      </c>
    </row>
    <row r="133">
      <c r="A133" t="n">
        <v>131</v>
      </c>
      <c r="B133">
        <f>E132</f>
        <v/>
      </c>
      <c r="C133">
        <f>B133*Inputs!$B$4/12</f>
        <v/>
      </c>
      <c r="D133">
        <f>MIN(B133+C133,Inputs!$B$20)</f>
        <v/>
      </c>
      <c r="E133">
        <f>B133+C133-D133</f>
        <v/>
      </c>
      <c r="F133">
        <f>F132+Inputs!$B$20-D133</f>
        <v/>
      </c>
      <c r="G133">
        <f>IF(E133&lt;=0.005,1,0)</f>
        <v/>
      </c>
      <c r="H133">
        <f>P132</f>
        <v/>
      </c>
      <c r="I133">
        <f>Q132</f>
        <v/>
      </c>
      <c r="J133">
        <f>H133*Inputs!$B$4/12</f>
        <v/>
      </c>
      <c r="K133">
        <f>I133*Inputs!$B$9/12</f>
        <v/>
      </c>
      <c r="L133">
        <f>MIN(H133+J133,Inputs!$B$17)</f>
        <v/>
      </c>
      <c r="M133">
        <f>MIN(I133+K133,MAX(0,Inputs!$B$20-L133))</f>
        <v/>
      </c>
      <c r="N133">
        <f>IF(AND(I133+K133-M133&lt;=0.000001,H133+J133-L133&gt;0),MIN(H133+J133-L133,MAX(0,Inputs!$B$20-L133-M133)),0)</f>
        <v/>
      </c>
      <c r="O133">
        <f>IF(AND(Inputs!$B$12=1,I133+K133-M133&lt;=0.000001,H133+J133-L133-N133&gt;0.000001),MIN(Inputs!$B$19,H133+J133-L133-N133),0)</f>
        <v/>
      </c>
      <c r="P133">
        <f>H133+J133-L133-N133-O133</f>
        <v/>
      </c>
      <c r="Q133">
        <f>I133+K133-M133+O133</f>
        <v/>
      </c>
      <c r="R133">
        <f>R132+Inputs!$B$20-L133-M133-N133</f>
        <v/>
      </c>
      <c r="S133">
        <f>IF(P133+Q133&lt;=0.005,1,0)</f>
        <v/>
      </c>
    </row>
    <row r="134">
      <c r="A134" t="n">
        <v>132</v>
      </c>
      <c r="B134">
        <f>E133</f>
        <v/>
      </c>
      <c r="C134">
        <f>B134*Inputs!$B$4/12</f>
        <v/>
      </c>
      <c r="D134">
        <f>MIN(B134+C134,Inputs!$B$20)</f>
        <v/>
      </c>
      <c r="E134">
        <f>B134+C134-D134</f>
        <v/>
      </c>
      <c r="F134">
        <f>F133+Inputs!$B$20-D134</f>
        <v/>
      </c>
      <c r="G134">
        <f>IF(E134&lt;=0.005,1,0)</f>
        <v/>
      </c>
      <c r="H134">
        <f>P133</f>
        <v/>
      </c>
      <c r="I134">
        <f>Q133</f>
        <v/>
      </c>
      <c r="J134">
        <f>H134*Inputs!$B$4/12</f>
        <v/>
      </c>
      <c r="K134">
        <f>I134*Inputs!$B$9/12</f>
        <v/>
      </c>
      <c r="L134">
        <f>MIN(H134+J134,Inputs!$B$17)</f>
        <v/>
      </c>
      <c r="M134">
        <f>MIN(I134+K134,MAX(0,Inputs!$B$20-L134))</f>
        <v/>
      </c>
      <c r="N134">
        <f>IF(AND(I134+K134-M134&lt;=0.000001,H134+J134-L134&gt;0),MIN(H134+J134-L134,MAX(0,Inputs!$B$20-L134-M134)),0)</f>
        <v/>
      </c>
      <c r="O134">
        <f>IF(AND(Inputs!$B$12=1,I134+K134-M134&lt;=0.000001,H134+J134-L134-N134&gt;0.000001),MIN(Inputs!$B$19,H134+J134-L134-N134),0)</f>
        <v/>
      </c>
      <c r="P134">
        <f>H134+J134-L134-N134-O134</f>
        <v/>
      </c>
      <c r="Q134">
        <f>I134+K134-M134+O134</f>
        <v/>
      </c>
      <c r="R134">
        <f>R133+Inputs!$B$20-L134-M134-N134</f>
        <v/>
      </c>
      <c r="S134">
        <f>IF(P134+Q134&lt;=0.005,1,0)</f>
        <v/>
      </c>
    </row>
    <row r="135">
      <c r="A135" t="n">
        <v>133</v>
      </c>
      <c r="B135">
        <f>E134</f>
        <v/>
      </c>
      <c r="C135">
        <f>B135*Inputs!$B$4/12</f>
        <v/>
      </c>
      <c r="D135">
        <f>MIN(B135+C135,Inputs!$B$20)</f>
        <v/>
      </c>
      <c r="E135">
        <f>B135+C135-D135</f>
        <v/>
      </c>
      <c r="F135">
        <f>F134+Inputs!$B$20-D135</f>
        <v/>
      </c>
      <c r="G135">
        <f>IF(E135&lt;=0.005,1,0)</f>
        <v/>
      </c>
      <c r="H135">
        <f>P134</f>
        <v/>
      </c>
      <c r="I135">
        <f>Q134</f>
        <v/>
      </c>
      <c r="J135">
        <f>H135*Inputs!$B$4/12</f>
        <v/>
      </c>
      <c r="K135">
        <f>I135*Inputs!$B$9/12</f>
        <v/>
      </c>
      <c r="L135">
        <f>MIN(H135+J135,Inputs!$B$17)</f>
        <v/>
      </c>
      <c r="M135">
        <f>MIN(I135+K135,MAX(0,Inputs!$B$20-L135))</f>
        <v/>
      </c>
      <c r="N135">
        <f>IF(AND(I135+K135-M135&lt;=0.000001,H135+J135-L135&gt;0),MIN(H135+J135-L135,MAX(0,Inputs!$B$20-L135-M135)),0)</f>
        <v/>
      </c>
      <c r="O135">
        <f>IF(AND(Inputs!$B$12=1,I135+K135-M135&lt;=0.000001,H135+J135-L135-N135&gt;0.000001),MIN(Inputs!$B$19,H135+J135-L135-N135),0)</f>
        <v/>
      </c>
      <c r="P135">
        <f>H135+J135-L135-N135-O135</f>
        <v/>
      </c>
      <c r="Q135">
        <f>I135+K135-M135+O135</f>
        <v/>
      </c>
      <c r="R135">
        <f>R134+Inputs!$B$20-L135-M135-N135</f>
        <v/>
      </c>
      <c r="S135">
        <f>IF(P135+Q135&lt;=0.005,1,0)</f>
        <v/>
      </c>
    </row>
    <row r="136">
      <c r="A136" t="n">
        <v>134</v>
      </c>
      <c r="B136">
        <f>E135</f>
        <v/>
      </c>
      <c r="C136">
        <f>B136*Inputs!$B$4/12</f>
        <v/>
      </c>
      <c r="D136">
        <f>MIN(B136+C136,Inputs!$B$20)</f>
        <v/>
      </c>
      <c r="E136">
        <f>B136+C136-D136</f>
        <v/>
      </c>
      <c r="F136">
        <f>F135+Inputs!$B$20-D136</f>
        <v/>
      </c>
      <c r="G136">
        <f>IF(E136&lt;=0.005,1,0)</f>
        <v/>
      </c>
      <c r="H136">
        <f>P135</f>
        <v/>
      </c>
      <c r="I136">
        <f>Q135</f>
        <v/>
      </c>
      <c r="J136">
        <f>H136*Inputs!$B$4/12</f>
        <v/>
      </c>
      <c r="K136">
        <f>I136*Inputs!$B$9/12</f>
        <v/>
      </c>
      <c r="L136">
        <f>MIN(H136+J136,Inputs!$B$17)</f>
        <v/>
      </c>
      <c r="M136">
        <f>MIN(I136+K136,MAX(0,Inputs!$B$20-L136))</f>
        <v/>
      </c>
      <c r="N136">
        <f>IF(AND(I136+K136-M136&lt;=0.000001,H136+J136-L136&gt;0),MIN(H136+J136-L136,MAX(0,Inputs!$B$20-L136-M136)),0)</f>
        <v/>
      </c>
      <c r="O136">
        <f>IF(AND(Inputs!$B$12=1,I136+K136-M136&lt;=0.000001,H136+J136-L136-N136&gt;0.000001),MIN(Inputs!$B$19,H136+J136-L136-N136),0)</f>
        <v/>
      </c>
      <c r="P136">
        <f>H136+J136-L136-N136-O136</f>
        <v/>
      </c>
      <c r="Q136">
        <f>I136+K136-M136+O136</f>
        <v/>
      </c>
      <c r="R136">
        <f>R135+Inputs!$B$20-L136-M136-N136</f>
        <v/>
      </c>
      <c r="S136">
        <f>IF(P136+Q136&lt;=0.005,1,0)</f>
        <v/>
      </c>
    </row>
    <row r="137">
      <c r="A137" t="n">
        <v>135</v>
      </c>
      <c r="B137">
        <f>E136</f>
        <v/>
      </c>
      <c r="C137">
        <f>B137*Inputs!$B$4/12</f>
        <v/>
      </c>
      <c r="D137">
        <f>MIN(B137+C137,Inputs!$B$20)</f>
        <v/>
      </c>
      <c r="E137">
        <f>B137+C137-D137</f>
        <v/>
      </c>
      <c r="F137">
        <f>F136+Inputs!$B$20-D137</f>
        <v/>
      </c>
      <c r="G137">
        <f>IF(E137&lt;=0.005,1,0)</f>
        <v/>
      </c>
      <c r="H137">
        <f>P136</f>
        <v/>
      </c>
      <c r="I137">
        <f>Q136</f>
        <v/>
      </c>
      <c r="J137">
        <f>H137*Inputs!$B$4/12</f>
        <v/>
      </c>
      <c r="K137">
        <f>I137*Inputs!$B$9/12</f>
        <v/>
      </c>
      <c r="L137">
        <f>MIN(H137+J137,Inputs!$B$17)</f>
        <v/>
      </c>
      <c r="M137">
        <f>MIN(I137+K137,MAX(0,Inputs!$B$20-L137))</f>
        <v/>
      </c>
      <c r="N137">
        <f>IF(AND(I137+K137-M137&lt;=0.000001,H137+J137-L137&gt;0),MIN(H137+J137-L137,MAX(0,Inputs!$B$20-L137-M137)),0)</f>
        <v/>
      </c>
      <c r="O137">
        <f>IF(AND(Inputs!$B$12=1,I137+K137-M137&lt;=0.000001,H137+J137-L137-N137&gt;0.000001),MIN(Inputs!$B$19,H137+J137-L137-N137),0)</f>
        <v/>
      </c>
      <c r="P137">
        <f>H137+J137-L137-N137-O137</f>
        <v/>
      </c>
      <c r="Q137">
        <f>I137+K137-M137+O137</f>
        <v/>
      </c>
      <c r="R137">
        <f>R136+Inputs!$B$20-L137-M137-N137</f>
        <v/>
      </c>
      <c r="S137">
        <f>IF(P137+Q137&lt;=0.005,1,0)</f>
        <v/>
      </c>
    </row>
    <row r="138">
      <c r="A138" t="n">
        <v>136</v>
      </c>
      <c r="B138">
        <f>E137</f>
        <v/>
      </c>
      <c r="C138">
        <f>B138*Inputs!$B$4/12</f>
        <v/>
      </c>
      <c r="D138">
        <f>MIN(B138+C138,Inputs!$B$20)</f>
        <v/>
      </c>
      <c r="E138">
        <f>B138+C138-D138</f>
        <v/>
      </c>
      <c r="F138">
        <f>F137+Inputs!$B$20-D138</f>
        <v/>
      </c>
      <c r="G138">
        <f>IF(E138&lt;=0.005,1,0)</f>
        <v/>
      </c>
      <c r="H138">
        <f>P137</f>
        <v/>
      </c>
      <c r="I138">
        <f>Q137</f>
        <v/>
      </c>
      <c r="J138">
        <f>H138*Inputs!$B$4/12</f>
        <v/>
      </c>
      <c r="K138">
        <f>I138*Inputs!$B$9/12</f>
        <v/>
      </c>
      <c r="L138">
        <f>MIN(H138+J138,Inputs!$B$17)</f>
        <v/>
      </c>
      <c r="M138">
        <f>MIN(I138+K138,MAX(0,Inputs!$B$20-L138))</f>
        <v/>
      </c>
      <c r="N138">
        <f>IF(AND(I138+K138-M138&lt;=0.000001,H138+J138-L138&gt;0),MIN(H138+J138-L138,MAX(0,Inputs!$B$20-L138-M138)),0)</f>
        <v/>
      </c>
      <c r="O138">
        <f>IF(AND(Inputs!$B$12=1,I138+K138-M138&lt;=0.000001,H138+J138-L138-N138&gt;0.000001),MIN(Inputs!$B$19,H138+J138-L138-N138),0)</f>
        <v/>
      </c>
      <c r="P138">
        <f>H138+J138-L138-N138-O138</f>
        <v/>
      </c>
      <c r="Q138">
        <f>I138+K138-M138+O138</f>
        <v/>
      </c>
      <c r="R138">
        <f>R137+Inputs!$B$20-L138-M138-N138</f>
        <v/>
      </c>
      <c r="S138">
        <f>IF(P138+Q138&lt;=0.005,1,0)</f>
        <v/>
      </c>
    </row>
    <row r="139">
      <c r="A139" t="n">
        <v>137</v>
      </c>
      <c r="B139">
        <f>E138</f>
        <v/>
      </c>
      <c r="C139">
        <f>B139*Inputs!$B$4/12</f>
        <v/>
      </c>
      <c r="D139">
        <f>MIN(B139+C139,Inputs!$B$20)</f>
        <v/>
      </c>
      <c r="E139">
        <f>B139+C139-D139</f>
        <v/>
      </c>
      <c r="F139">
        <f>F138+Inputs!$B$20-D139</f>
        <v/>
      </c>
      <c r="G139">
        <f>IF(E139&lt;=0.005,1,0)</f>
        <v/>
      </c>
      <c r="H139">
        <f>P138</f>
        <v/>
      </c>
      <c r="I139">
        <f>Q138</f>
        <v/>
      </c>
      <c r="J139">
        <f>H139*Inputs!$B$4/12</f>
        <v/>
      </c>
      <c r="K139">
        <f>I139*Inputs!$B$9/12</f>
        <v/>
      </c>
      <c r="L139">
        <f>MIN(H139+J139,Inputs!$B$17)</f>
        <v/>
      </c>
      <c r="M139">
        <f>MIN(I139+K139,MAX(0,Inputs!$B$20-L139))</f>
        <v/>
      </c>
      <c r="N139">
        <f>IF(AND(I139+K139-M139&lt;=0.000001,H139+J139-L139&gt;0),MIN(H139+J139-L139,MAX(0,Inputs!$B$20-L139-M139)),0)</f>
        <v/>
      </c>
      <c r="O139">
        <f>IF(AND(Inputs!$B$12=1,I139+K139-M139&lt;=0.000001,H139+J139-L139-N139&gt;0.000001),MIN(Inputs!$B$19,H139+J139-L139-N139),0)</f>
        <v/>
      </c>
      <c r="P139">
        <f>H139+J139-L139-N139-O139</f>
        <v/>
      </c>
      <c r="Q139">
        <f>I139+K139-M139+O139</f>
        <v/>
      </c>
      <c r="R139">
        <f>R138+Inputs!$B$20-L139-M139-N139</f>
        <v/>
      </c>
      <c r="S139">
        <f>IF(P139+Q139&lt;=0.005,1,0)</f>
        <v/>
      </c>
    </row>
    <row r="140">
      <c r="A140" t="n">
        <v>138</v>
      </c>
      <c r="B140">
        <f>E139</f>
        <v/>
      </c>
      <c r="C140">
        <f>B140*Inputs!$B$4/12</f>
        <v/>
      </c>
      <c r="D140">
        <f>MIN(B140+C140,Inputs!$B$20)</f>
        <v/>
      </c>
      <c r="E140">
        <f>B140+C140-D140</f>
        <v/>
      </c>
      <c r="F140">
        <f>F139+Inputs!$B$20-D140</f>
        <v/>
      </c>
      <c r="G140">
        <f>IF(E140&lt;=0.005,1,0)</f>
        <v/>
      </c>
      <c r="H140">
        <f>P139</f>
        <v/>
      </c>
      <c r="I140">
        <f>Q139</f>
        <v/>
      </c>
      <c r="J140">
        <f>H140*Inputs!$B$4/12</f>
        <v/>
      </c>
      <c r="K140">
        <f>I140*Inputs!$B$9/12</f>
        <v/>
      </c>
      <c r="L140">
        <f>MIN(H140+J140,Inputs!$B$17)</f>
        <v/>
      </c>
      <c r="M140">
        <f>MIN(I140+K140,MAX(0,Inputs!$B$20-L140))</f>
        <v/>
      </c>
      <c r="N140">
        <f>IF(AND(I140+K140-M140&lt;=0.000001,H140+J140-L140&gt;0),MIN(H140+J140-L140,MAX(0,Inputs!$B$20-L140-M140)),0)</f>
        <v/>
      </c>
      <c r="O140">
        <f>IF(AND(Inputs!$B$12=1,I140+K140-M140&lt;=0.000001,H140+J140-L140-N140&gt;0.000001),MIN(Inputs!$B$19,H140+J140-L140-N140),0)</f>
        <v/>
      </c>
      <c r="P140">
        <f>H140+J140-L140-N140-O140</f>
        <v/>
      </c>
      <c r="Q140">
        <f>I140+K140-M140+O140</f>
        <v/>
      </c>
      <c r="R140">
        <f>R139+Inputs!$B$20-L140-M140-N140</f>
        <v/>
      </c>
      <c r="S140">
        <f>IF(P140+Q140&lt;=0.005,1,0)</f>
        <v/>
      </c>
    </row>
    <row r="141">
      <c r="A141" t="n">
        <v>139</v>
      </c>
      <c r="B141">
        <f>E140</f>
        <v/>
      </c>
      <c r="C141">
        <f>B141*Inputs!$B$4/12</f>
        <v/>
      </c>
      <c r="D141">
        <f>MIN(B141+C141,Inputs!$B$20)</f>
        <v/>
      </c>
      <c r="E141">
        <f>B141+C141-D141</f>
        <v/>
      </c>
      <c r="F141">
        <f>F140+Inputs!$B$20-D141</f>
        <v/>
      </c>
      <c r="G141">
        <f>IF(E141&lt;=0.005,1,0)</f>
        <v/>
      </c>
      <c r="H141">
        <f>P140</f>
        <v/>
      </c>
      <c r="I141">
        <f>Q140</f>
        <v/>
      </c>
      <c r="J141">
        <f>H141*Inputs!$B$4/12</f>
        <v/>
      </c>
      <c r="K141">
        <f>I141*Inputs!$B$9/12</f>
        <v/>
      </c>
      <c r="L141">
        <f>MIN(H141+J141,Inputs!$B$17)</f>
        <v/>
      </c>
      <c r="M141">
        <f>MIN(I141+K141,MAX(0,Inputs!$B$20-L141))</f>
        <v/>
      </c>
      <c r="N141">
        <f>IF(AND(I141+K141-M141&lt;=0.000001,H141+J141-L141&gt;0),MIN(H141+J141-L141,MAX(0,Inputs!$B$20-L141-M141)),0)</f>
        <v/>
      </c>
      <c r="O141">
        <f>IF(AND(Inputs!$B$12=1,I141+K141-M141&lt;=0.000001,H141+J141-L141-N141&gt;0.000001),MIN(Inputs!$B$19,H141+J141-L141-N141),0)</f>
        <v/>
      </c>
      <c r="P141">
        <f>H141+J141-L141-N141-O141</f>
        <v/>
      </c>
      <c r="Q141">
        <f>I141+K141-M141+O141</f>
        <v/>
      </c>
      <c r="R141">
        <f>R140+Inputs!$B$20-L141-M141-N141</f>
        <v/>
      </c>
      <c r="S141">
        <f>IF(P141+Q141&lt;=0.005,1,0)</f>
        <v/>
      </c>
    </row>
    <row r="142">
      <c r="A142" t="n">
        <v>140</v>
      </c>
      <c r="B142">
        <f>E141</f>
        <v/>
      </c>
      <c r="C142">
        <f>B142*Inputs!$B$4/12</f>
        <v/>
      </c>
      <c r="D142">
        <f>MIN(B142+C142,Inputs!$B$20)</f>
        <v/>
      </c>
      <c r="E142">
        <f>B142+C142-D142</f>
        <v/>
      </c>
      <c r="F142">
        <f>F141+Inputs!$B$20-D142</f>
        <v/>
      </c>
      <c r="G142">
        <f>IF(E142&lt;=0.005,1,0)</f>
        <v/>
      </c>
      <c r="H142">
        <f>P141</f>
        <v/>
      </c>
      <c r="I142">
        <f>Q141</f>
        <v/>
      </c>
      <c r="J142">
        <f>H142*Inputs!$B$4/12</f>
        <v/>
      </c>
      <c r="K142">
        <f>I142*Inputs!$B$9/12</f>
        <v/>
      </c>
      <c r="L142">
        <f>MIN(H142+J142,Inputs!$B$17)</f>
        <v/>
      </c>
      <c r="M142">
        <f>MIN(I142+K142,MAX(0,Inputs!$B$20-L142))</f>
        <v/>
      </c>
      <c r="N142">
        <f>IF(AND(I142+K142-M142&lt;=0.000001,H142+J142-L142&gt;0),MIN(H142+J142-L142,MAX(0,Inputs!$B$20-L142-M142)),0)</f>
        <v/>
      </c>
      <c r="O142">
        <f>IF(AND(Inputs!$B$12=1,I142+K142-M142&lt;=0.000001,H142+J142-L142-N142&gt;0.000001),MIN(Inputs!$B$19,H142+J142-L142-N142),0)</f>
        <v/>
      </c>
      <c r="P142">
        <f>H142+J142-L142-N142-O142</f>
        <v/>
      </c>
      <c r="Q142">
        <f>I142+K142-M142+O142</f>
        <v/>
      </c>
      <c r="R142">
        <f>R141+Inputs!$B$20-L142-M142-N142</f>
        <v/>
      </c>
      <c r="S142">
        <f>IF(P142+Q142&lt;=0.005,1,0)</f>
        <v/>
      </c>
    </row>
    <row r="143">
      <c r="A143" t="n">
        <v>141</v>
      </c>
      <c r="B143">
        <f>E142</f>
        <v/>
      </c>
      <c r="C143">
        <f>B143*Inputs!$B$4/12</f>
        <v/>
      </c>
      <c r="D143">
        <f>MIN(B143+C143,Inputs!$B$20)</f>
        <v/>
      </c>
      <c r="E143">
        <f>B143+C143-D143</f>
        <v/>
      </c>
      <c r="F143">
        <f>F142+Inputs!$B$20-D143</f>
        <v/>
      </c>
      <c r="G143">
        <f>IF(E143&lt;=0.005,1,0)</f>
        <v/>
      </c>
      <c r="H143">
        <f>P142</f>
        <v/>
      </c>
      <c r="I143">
        <f>Q142</f>
        <v/>
      </c>
      <c r="J143">
        <f>H143*Inputs!$B$4/12</f>
        <v/>
      </c>
      <c r="K143">
        <f>I143*Inputs!$B$9/12</f>
        <v/>
      </c>
      <c r="L143">
        <f>MIN(H143+J143,Inputs!$B$17)</f>
        <v/>
      </c>
      <c r="M143">
        <f>MIN(I143+K143,MAX(0,Inputs!$B$20-L143))</f>
        <v/>
      </c>
      <c r="N143">
        <f>IF(AND(I143+K143-M143&lt;=0.000001,H143+J143-L143&gt;0),MIN(H143+J143-L143,MAX(0,Inputs!$B$20-L143-M143)),0)</f>
        <v/>
      </c>
      <c r="O143">
        <f>IF(AND(Inputs!$B$12=1,I143+K143-M143&lt;=0.000001,H143+J143-L143-N143&gt;0.000001),MIN(Inputs!$B$19,H143+J143-L143-N143),0)</f>
        <v/>
      </c>
      <c r="P143">
        <f>H143+J143-L143-N143-O143</f>
        <v/>
      </c>
      <c r="Q143">
        <f>I143+K143-M143+O143</f>
        <v/>
      </c>
      <c r="R143">
        <f>R142+Inputs!$B$20-L143-M143-N143</f>
        <v/>
      </c>
      <c r="S143">
        <f>IF(P143+Q143&lt;=0.005,1,0)</f>
        <v/>
      </c>
    </row>
    <row r="144">
      <c r="A144" t="n">
        <v>142</v>
      </c>
      <c r="B144">
        <f>E143</f>
        <v/>
      </c>
      <c r="C144">
        <f>B144*Inputs!$B$4/12</f>
        <v/>
      </c>
      <c r="D144">
        <f>MIN(B144+C144,Inputs!$B$20)</f>
        <v/>
      </c>
      <c r="E144">
        <f>B144+C144-D144</f>
        <v/>
      </c>
      <c r="F144">
        <f>F143+Inputs!$B$20-D144</f>
        <v/>
      </c>
      <c r="G144">
        <f>IF(E144&lt;=0.005,1,0)</f>
        <v/>
      </c>
      <c r="H144">
        <f>P143</f>
        <v/>
      </c>
      <c r="I144">
        <f>Q143</f>
        <v/>
      </c>
      <c r="J144">
        <f>H144*Inputs!$B$4/12</f>
        <v/>
      </c>
      <c r="K144">
        <f>I144*Inputs!$B$9/12</f>
        <v/>
      </c>
      <c r="L144">
        <f>MIN(H144+J144,Inputs!$B$17)</f>
        <v/>
      </c>
      <c r="M144">
        <f>MIN(I144+K144,MAX(0,Inputs!$B$20-L144))</f>
        <v/>
      </c>
      <c r="N144">
        <f>IF(AND(I144+K144-M144&lt;=0.000001,H144+J144-L144&gt;0),MIN(H144+J144-L144,MAX(0,Inputs!$B$20-L144-M144)),0)</f>
        <v/>
      </c>
      <c r="O144">
        <f>IF(AND(Inputs!$B$12=1,I144+K144-M144&lt;=0.000001,H144+J144-L144-N144&gt;0.000001),MIN(Inputs!$B$19,H144+J144-L144-N144),0)</f>
        <v/>
      </c>
      <c r="P144">
        <f>H144+J144-L144-N144-O144</f>
        <v/>
      </c>
      <c r="Q144">
        <f>I144+K144-M144+O144</f>
        <v/>
      </c>
      <c r="R144">
        <f>R143+Inputs!$B$20-L144-M144-N144</f>
        <v/>
      </c>
      <c r="S144">
        <f>IF(P144+Q144&lt;=0.005,1,0)</f>
        <v/>
      </c>
    </row>
    <row r="145">
      <c r="A145" t="n">
        <v>143</v>
      </c>
      <c r="B145">
        <f>E144</f>
        <v/>
      </c>
      <c r="C145">
        <f>B145*Inputs!$B$4/12</f>
        <v/>
      </c>
      <c r="D145">
        <f>MIN(B145+C145,Inputs!$B$20)</f>
        <v/>
      </c>
      <c r="E145">
        <f>B145+C145-D145</f>
        <v/>
      </c>
      <c r="F145">
        <f>F144+Inputs!$B$20-D145</f>
        <v/>
      </c>
      <c r="G145">
        <f>IF(E145&lt;=0.005,1,0)</f>
        <v/>
      </c>
      <c r="H145">
        <f>P144</f>
        <v/>
      </c>
      <c r="I145">
        <f>Q144</f>
        <v/>
      </c>
      <c r="J145">
        <f>H145*Inputs!$B$4/12</f>
        <v/>
      </c>
      <c r="K145">
        <f>I145*Inputs!$B$9/12</f>
        <v/>
      </c>
      <c r="L145">
        <f>MIN(H145+J145,Inputs!$B$17)</f>
        <v/>
      </c>
      <c r="M145">
        <f>MIN(I145+K145,MAX(0,Inputs!$B$20-L145))</f>
        <v/>
      </c>
      <c r="N145">
        <f>IF(AND(I145+K145-M145&lt;=0.000001,H145+J145-L145&gt;0),MIN(H145+J145-L145,MAX(0,Inputs!$B$20-L145-M145)),0)</f>
        <v/>
      </c>
      <c r="O145">
        <f>IF(AND(Inputs!$B$12=1,I145+K145-M145&lt;=0.000001,H145+J145-L145-N145&gt;0.000001),MIN(Inputs!$B$19,H145+J145-L145-N145),0)</f>
        <v/>
      </c>
      <c r="P145">
        <f>H145+J145-L145-N145-O145</f>
        <v/>
      </c>
      <c r="Q145">
        <f>I145+K145-M145+O145</f>
        <v/>
      </c>
      <c r="R145">
        <f>R144+Inputs!$B$20-L145-M145-N145</f>
        <v/>
      </c>
      <c r="S145">
        <f>IF(P145+Q145&lt;=0.005,1,0)</f>
        <v/>
      </c>
    </row>
    <row r="146">
      <c r="A146" t="n">
        <v>144</v>
      </c>
      <c r="B146">
        <f>E145</f>
        <v/>
      </c>
      <c r="C146">
        <f>B146*Inputs!$B$4/12</f>
        <v/>
      </c>
      <c r="D146">
        <f>MIN(B146+C146,Inputs!$B$20)</f>
        <v/>
      </c>
      <c r="E146">
        <f>B146+C146-D146</f>
        <v/>
      </c>
      <c r="F146">
        <f>F145+Inputs!$B$20-D146</f>
        <v/>
      </c>
      <c r="G146">
        <f>IF(E146&lt;=0.005,1,0)</f>
        <v/>
      </c>
      <c r="H146">
        <f>P145</f>
        <v/>
      </c>
      <c r="I146">
        <f>Q145</f>
        <v/>
      </c>
      <c r="J146">
        <f>H146*Inputs!$B$4/12</f>
        <v/>
      </c>
      <c r="K146">
        <f>I146*Inputs!$B$9/12</f>
        <v/>
      </c>
      <c r="L146">
        <f>MIN(H146+J146,Inputs!$B$17)</f>
        <v/>
      </c>
      <c r="M146">
        <f>MIN(I146+K146,MAX(0,Inputs!$B$20-L146))</f>
        <v/>
      </c>
      <c r="N146">
        <f>IF(AND(I146+K146-M146&lt;=0.000001,H146+J146-L146&gt;0),MIN(H146+J146-L146,MAX(0,Inputs!$B$20-L146-M146)),0)</f>
        <v/>
      </c>
      <c r="O146">
        <f>IF(AND(Inputs!$B$12=1,I146+K146-M146&lt;=0.000001,H146+J146-L146-N146&gt;0.000001),MIN(Inputs!$B$19,H146+J146-L146-N146),0)</f>
        <v/>
      </c>
      <c r="P146">
        <f>H146+J146-L146-N146-O146</f>
        <v/>
      </c>
      <c r="Q146">
        <f>I146+K146-M146+O146</f>
        <v/>
      </c>
      <c r="R146">
        <f>R145+Inputs!$B$20-L146-M146-N146</f>
        <v/>
      </c>
      <c r="S146">
        <f>IF(P146+Q146&lt;=0.005,1,0)</f>
        <v/>
      </c>
    </row>
    <row r="147">
      <c r="A147" t="n">
        <v>145</v>
      </c>
      <c r="B147">
        <f>E146</f>
        <v/>
      </c>
      <c r="C147">
        <f>B147*Inputs!$B$4/12</f>
        <v/>
      </c>
      <c r="D147">
        <f>MIN(B147+C147,Inputs!$B$20)</f>
        <v/>
      </c>
      <c r="E147">
        <f>B147+C147-D147</f>
        <v/>
      </c>
      <c r="F147">
        <f>F146+Inputs!$B$20-D147</f>
        <v/>
      </c>
      <c r="G147">
        <f>IF(E147&lt;=0.005,1,0)</f>
        <v/>
      </c>
      <c r="H147">
        <f>P146</f>
        <v/>
      </c>
      <c r="I147">
        <f>Q146</f>
        <v/>
      </c>
      <c r="J147">
        <f>H147*Inputs!$B$4/12</f>
        <v/>
      </c>
      <c r="K147">
        <f>I147*Inputs!$B$9/12</f>
        <v/>
      </c>
      <c r="L147">
        <f>MIN(H147+J147,Inputs!$B$17)</f>
        <v/>
      </c>
      <c r="M147">
        <f>MIN(I147+K147,MAX(0,Inputs!$B$20-L147))</f>
        <v/>
      </c>
      <c r="N147">
        <f>IF(AND(I147+K147-M147&lt;=0.000001,H147+J147-L147&gt;0),MIN(H147+J147-L147,MAX(0,Inputs!$B$20-L147-M147)),0)</f>
        <v/>
      </c>
      <c r="O147">
        <f>IF(AND(Inputs!$B$12=1,I147+K147-M147&lt;=0.000001,H147+J147-L147-N147&gt;0.000001),MIN(Inputs!$B$19,H147+J147-L147-N147),0)</f>
        <v/>
      </c>
      <c r="P147">
        <f>H147+J147-L147-N147-O147</f>
        <v/>
      </c>
      <c r="Q147">
        <f>I147+K147-M147+O147</f>
        <v/>
      </c>
      <c r="R147">
        <f>R146+Inputs!$B$20-L147-M147-N147</f>
        <v/>
      </c>
      <c r="S147">
        <f>IF(P147+Q147&lt;=0.005,1,0)</f>
        <v/>
      </c>
    </row>
    <row r="148">
      <c r="A148" t="n">
        <v>146</v>
      </c>
      <c r="B148">
        <f>E147</f>
        <v/>
      </c>
      <c r="C148">
        <f>B148*Inputs!$B$4/12</f>
        <v/>
      </c>
      <c r="D148">
        <f>MIN(B148+C148,Inputs!$B$20)</f>
        <v/>
      </c>
      <c r="E148">
        <f>B148+C148-D148</f>
        <v/>
      </c>
      <c r="F148">
        <f>F147+Inputs!$B$20-D148</f>
        <v/>
      </c>
      <c r="G148">
        <f>IF(E148&lt;=0.005,1,0)</f>
        <v/>
      </c>
      <c r="H148">
        <f>P147</f>
        <v/>
      </c>
      <c r="I148">
        <f>Q147</f>
        <v/>
      </c>
      <c r="J148">
        <f>H148*Inputs!$B$4/12</f>
        <v/>
      </c>
      <c r="K148">
        <f>I148*Inputs!$B$9/12</f>
        <v/>
      </c>
      <c r="L148">
        <f>MIN(H148+J148,Inputs!$B$17)</f>
        <v/>
      </c>
      <c r="M148">
        <f>MIN(I148+K148,MAX(0,Inputs!$B$20-L148))</f>
        <v/>
      </c>
      <c r="N148">
        <f>IF(AND(I148+K148-M148&lt;=0.000001,H148+J148-L148&gt;0),MIN(H148+J148-L148,MAX(0,Inputs!$B$20-L148-M148)),0)</f>
        <v/>
      </c>
      <c r="O148">
        <f>IF(AND(Inputs!$B$12=1,I148+K148-M148&lt;=0.000001,H148+J148-L148-N148&gt;0.000001),MIN(Inputs!$B$19,H148+J148-L148-N148),0)</f>
        <v/>
      </c>
      <c r="P148">
        <f>H148+J148-L148-N148-O148</f>
        <v/>
      </c>
      <c r="Q148">
        <f>I148+K148-M148+O148</f>
        <v/>
      </c>
      <c r="R148">
        <f>R147+Inputs!$B$20-L148-M148-N148</f>
        <v/>
      </c>
      <c r="S148">
        <f>IF(P148+Q148&lt;=0.005,1,0)</f>
        <v/>
      </c>
    </row>
    <row r="149">
      <c r="A149" t="n">
        <v>147</v>
      </c>
      <c r="B149">
        <f>E148</f>
        <v/>
      </c>
      <c r="C149">
        <f>B149*Inputs!$B$4/12</f>
        <v/>
      </c>
      <c r="D149">
        <f>MIN(B149+C149,Inputs!$B$20)</f>
        <v/>
      </c>
      <c r="E149">
        <f>B149+C149-D149</f>
        <v/>
      </c>
      <c r="F149">
        <f>F148+Inputs!$B$20-D149</f>
        <v/>
      </c>
      <c r="G149">
        <f>IF(E149&lt;=0.005,1,0)</f>
        <v/>
      </c>
      <c r="H149">
        <f>P148</f>
        <v/>
      </c>
      <c r="I149">
        <f>Q148</f>
        <v/>
      </c>
      <c r="J149">
        <f>H149*Inputs!$B$4/12</f>
        <v/>
      </c>
      <c r="K149">
        <f>I149*Inputs!$B$9/12</f>
        <v/>
      </c>
      <c r="L149">
        <f>MIN(H149+J149,Inputs!$B$17)</f>
        <v/>
      </c>
      <c r="M149">
        <f>MIN(I149+K149,MAX(0,Inputs!$B$20-L149))</f>
        <v/>
      </c>
      <c r="N149">
        <f>IF(AND(I149+K149-M149&lt;=0.000001,H149+J149-L149&gt;0),MIN(H149+J149-L149,MAX(0,Inputs!$B$20-L149-M149)),0)</f>
        <v/>
      </c>
      <c r="O149">
        <f>IF(AND(Inputs!$B$12=1,I149+K149-M149&lt;=0.000001,H149+J149-L149-N149&gt;0.000001),MIN(Inputs!$B$19,H149+J149-L149-N149),0)</f>
        <v/>
      </c>
      <c r="P149">
        <f>H149+J149-L149-N149-O149</f>
        <v/>
      </c>
      <c r="Q149">
        <f>I149+K149-M149+O149</f>
        <v/>
      </c>
      <c r="R149">
        <f>R148+Inputs!$B$20-L149-M149-N149</f>
        <v/>
      </c>
      <c r="S149">
        <f>IF(P149+Q149&lt;=0.005,1,0)</f>
        <v/>
      </c>
    </row>
    <row r="150">
      <c r="A150" t="n">
        <v>148</v>
      </c>
      <c r="B150">
        <f>E149</f>
        <v/>
      </c>
      <c r="C150">
        <f>B150*Inputs!$B$4/12</f>
        <v/>
      </c>
      <c r="D150">
        <f>MIN(B150+C150,Inputs!$B$20)</f>
        <v/>
      </c>
      <c r="E150">
        <f>B150+C150-D150</f>
        <v/>
      </c>
      <c r="F150">
        <f>F149+Inputs!$B$20-D150</f>
        <v/>
      </c>
      <c r="G150">
        <f>IF(E150&lt;=0.005,1,0)</f>
        <v/>
      </c>
      <c r="H150">
        <f>P149</f>
        <v/>
      </c>
      <c r="I150">
        <f>Q149</f>
        <v/>
      </c>
      <c r="J150">
        <f>H150*Inputs!$B$4/12</f>
        <v/>
      </c>
      <c r="K150">
        <f>I150*Inputs!$B$9/12</f>
        <v/>
      </c>
      <c r="L150">
        <f>MIN(H150+J150,Inputs!$B$17)</f>
        <v/>
      </c>
      <c r="M150">
        <f>MIN(I150+K150,MAX(0,Inputs!$B$20-L150))</f>
        <v/>
      </c>
      <c r="N150">
        <f>IF(AND(I150+K150-M150&lt;=0.000001,H150+J150-L150&gt;0),MIN(H150+J150-L150,MAX(0,Inputs!$B$20-L150-M150)),0)</f>
        <v/>
      </c>
      <c r="O150">
        <f>IF(AND(Inputs!$B$12=1,I150+K150-M150&lt;=0.000001,H150+J150-L150-N150&gt;0.000001),MIN(Inputs!$B$19,H150+J150-L150-N150),0)</f>
        <v/>
      </c>
      <c r="P150">
        <f>H150+J150-L150-N150-O150</f>
        <v/>
      </c>
      <c r="Q150">
        <f>I150+K150-M150+O150</f>
        <v/>
      </c>
      <c r="R150">
        <f>R149+Inputs!$B$20-L150-M150-N150</f>
        <v/>
      </c>
      <c r="S150">
        <f>IF(P150+Q150&lt;=0.005,1,0)</f>
        <v/>
      </c>
    </row>
    <row r="151">
      <c r="A151" t="n">
        <v>149</v>
      </c>
      <c r="B151">
        <f>E150</f>
        <v/>
      </c>
      <c r="C151">
        <f>B151*Inputs!$B$4/12</f>
        <v/>
      </c>
      <c r="D151">
        <f>MIN(B151+C151,Inputs!$B$20)</f>
        <v/>
      </c>
      <c r="E151">
        <f>B151+C151-D151</f>
        <v/>
      </c>
      <c r="F151">
        <f>F150+Inputs!$B$20-D151</f>
        <v/>
      </c>
      <c r="G151">
        <f>IF(E151&lt;=0.005,1,0)</f>
        <v/>
      </c>
      <c r="H151">
        <f>P150</f>
        <v/>
      </c>
      <c r="I151">
        <f>Q150</f>
        <v/>
      </c>
      <c r="J151">
        <f>H151*Inputs!$B$4/12</f>
        <v/>
      </c>
      <c r="K151">
        <f>I151*Inputs!$B$9/12</f>
        <v/>
      </c>
      <c r="L151">
        <f>MIN(H151+J151,Inputs!$B$17)</f>
        <v/>
      </c>
      <c r="M151">
        <f>MIN(I151+K151,MAX(0,Inputs!$B$20-L151))</f>
        <v/>
      </c>
      <c r="N151">
        <f>IF(AND(I151+K151-M151&lt;=0.000001,H151+J151-L151&gt;0),MIN(H151+J151-L151,MAX(0,Inputs!$B$20-L151-M151)),0)</f>
        <v/>
      </c>
      <c r="O151">
        <f>IF(AND(Inputs!$B$12=1,I151+K151-M151&lt;=0.000001,H151+J151-L151-N151&gt;0.000001),MIN(Inputs!$B$19,H151+J151-L151-N151),0)</f>
        <v/>
      </c>
      <c r="P151">
        <f>H151+J151-L151-N151-O151</f>
        <v/>
      </c>
      <c r="Q151">
        <f>I151+K151-M151+O151</f>
        <v/>
      </c>
      <c r="R151">
        <f>R150+Inputs!$B$20-L151-M151-N151</f>
        <v/>
      </c>
      <c r="S151">
        <f>IF(P151+Q151&lt;=0.005,1,0)</f>
        <v/>
      </c>
    </row>
    <row r="152">
      <c r="A152" t="n">
        <v>150</v>
      </c>
      <c r="B152">
        <f>E151</f>
        <v/>
      </c>
      <c r="C152">
        <f>B152*Inputs!$B$4/12</f>
        <v/>
      </c>
      <c r="D152">
        <f>MIN(B152+C152,Inputs!$B$20)</f>
        <v/>
      </c>
      <c r="E152">
        <f>B152+C152-D152</f>
        <v/>
      </c>
      <c r="F152">
        <f>F151+Inputs!$B$20-D152</f>
        <v/>
      </c>
      <c r="G152">
        <f>IF(E152&lt;=0.005,1,0)</f>
        <v/>
      </c>
      <c r="H152">
        <f>P151</f>
        <v/>
      </c>
      <c r="I152">
        <f>Q151</f>
        <v/>
      </c>
      <c r="J152">
        <f>H152*Inputs!$B$4/12</f>
        <v/>
      </c>
      <c r="K152">
        <f>I152*Inputs!$B$9/12</f>
        <v/>
      </c>
      <c r="L152">
        <f>MIN(H152+J152,Inputs!$B$17)</f>
        <v/>
      </c>
      <c r="M152">
        <f>MIN(I152+K152,MAX(0,Inputs!$B$20-L152))</f>
        <v/>
      </c>
      <c r="N152">
        <f>IF(AND(I152+K152-M152&lt;=0.000001,H152+J152-L152&gt;0),MIN(H152+J152-L152,MAX(0,Inputs!$B$20-L152-M152)),0)</f>
        <v/>
      </c>
      <c r="O152">
        <f>IF(AND(Inputs!$B$12=1,I152+K152-M152&lt;=0.000001,H152+J152-L152-N152&gt;0.000001),MIN(Inputs!$B$19,H152+J152-L152-N152),0)</f>
        <v/>
      </c>
      <c r="P152">
        <f>H152+J152-L152-N152-O152</f>
        <v/>
      </c>
      <c r="Q152">
        <f>I152+K152-M152+O152</f>
        <v/>
      </c>
      <c r="R152">
        <f>R151+Inputs!$B$20-L152-M152-N152</f>
        <v/>
      </c>
      <c r="S152">
        <f>IF(P152+Q152&lt;=0.005,1,0)</f>
        <v/>
      </c>
    </row>
    <row r="153">
      <c r="A153" t="n">
        <v>151</v>
      </c>
      <c r="B153">
        <f>E152</f>
        <v/>
      </c>
      <c r="C153">
        <f>B153*Inputs!$B$4/12</f>
        <v/>
      </c>
      <c r="D153">
        <f>MIN(B153+C153,Inputs!$B$20)</f>
        <v/>
      </c>
      <c r="E153">
        <f>B153+C153-D153</f>
        <v/>
      </c>
      <c r="F153">
        <f>F152+Inputs!$B$20-D153</f>
        <v/>
      </c>
      <c r="G153">
        <f>IF(E153&lt;=0.005,1,0)</f>
        <v/>
      </c>
      <c r="H153">
        <f>P152</f>
        <v/>
      </c>
      <c r="I153">
        <f>Q152</f>
        <v/>
      </c>
      <c r="J153">
        <f>H153*Inputs!$B$4/12</f>
        <v/>
      </c>
      <c r="K153">
        <f>I153*Inputs!$B$9/12</f>
        <v/>
      </c>
      <c r="L153">
        <f>MIN(H153+J153,Inputs!$B$17)</f>
        <v/>
      </c>
      <c r="M153">
        <f>MIN(I153+K153,MAX(0,Inputs!$B$20-L153))</f>
        <v/>
      </c>
      <c r="N153">
        <f>IF(AND(I153+K153-M153&lt;=0.000001,H153+J153-L153&gt;0),MIN(H153+J153-L153,MAX(0,Inputs!$B$20-L153-M153)),0)</f>
        <v/>
      </c>
      <c r="O153">
        <f>IF(AND(Inputs!$B$12=1,I153+K153-M153&lt;=0.000001,H153+J153-L153-N153&gt;0.000001),MIN(Inputs!$B$19,H153+J153-L153-N153),0)</f>
        <v/>
      </c>
      <c r="P153">
        <f>H153+J153-L153-N153-O153</f>
        <v/>
      </c>
      <c r="Q153">
        <f>I153+K153-M153+O153</f>
        <v/>
      </c>
      <c r="R153">
        <f>R152+Inputs!$B$20-L153-M153-N153</f>
        <v/>
      </c>
      <c r="S153">
        <f>IF(P153+Q153&lt;=0.005,1,0)</f>
        <v/>
      </c>
    </row>
    <row r="154">
      <c r="A154" t="n">
        <v>152</v>
      </c>
      <c r="B154">
        <f>E153</f>
        <v/>
      </c>
      <c r="C154">
        <f>B154*Inputs!$B$4/12</f>
        <v/>
      </c>
      <c r="D154">
        <f>MIN(B154+C154,Inputs!$B$20)</f>
        <v/>
      </c>
      <c r="E154">
        <f>B154+C154-D154</f>
        <v/>
      </c>
      <c r="F154">
        <f>F153+Inputs!$B$20-D154</f>
        <v/>
      </c>
      <c r="G154">
        <f>IF(E154&lt;=0.005,1,0)</f>
        <v/>
      </c>
      <c r="H154">
        <f>P153</f>
        <v/>
      </c>
      <c r="I154">
        <f>Q153</f>
        <v/>
      </c>
      <c r="J154">
        <f>H154*Inputs!$B$4/12</f>
        <v/>
      </c>
      <c r="K154">
        <f>I154*Inputs!$B$9/12</f>
        <v/>
      </c>
      <c r="L154">
        <f>MIN(H154+J154,Inputs!$B$17)</f>
        <v/>
      </c>
      <c r="M154">
        <f>MIN(I154+K154,MAX(0,Inputs!$B$20-L154))</f>
        <v/>
      </c>
      <c r="N154">
        <f>IF(AND(I154+K154-M154&lt;=0.000001,H154+J154-L154&gt;0),MIN(H154+J154-L154,MAX(0,Inputs!$B$20-L154-M154)),0)</f>
        <v/>
      </c>
      <c r="O154">
        <f>IF(AND(Inputs!$B$12=1,I154+K154-M154&lt;=0.000001,H154+J154-L154-N154&gt;0.000001),MIN(Inputs!$B$19,H154+J154-L154-N154),0)</f>
        <v/>
      </c>
      <c r="P154">
        <f>H154+J154-L154-N154-O154</f>
        <v/>
      </c>
      <c r="Q154">
        <f>I154+K154-M154+O154</f>
        <v/>
      </c>
      <c r="R154">
        <f>R153+Inputs!$B$20-L154-M154-N154</f>
        <v/>
      </c>
      <c r="S154">
        <f>IF(P154+Q154&lt;=0.005,1,0)</f>
        <v/>
      </c>
    </row>
    <row r="155">
      <c r="A155" t="n">
        <v>153</v>
      </c>
      <c r="B155">
        <f>E154</f>
        <v/>
      </c>
      <c r="C155">
        <f>B155*Inputs!$B$4/12</f>
        <v/>
      </c>
      <c r="D155">
        <f>MIN(B155+C155,Inputs!$B$20)</f>
        <v/>
      </c>
      <c r="E155">
        <f>B155+C155-D155</f>
        <v/>
      </c>
      <c r="F155">
        <f>F154+Inputs!$B$20-D155</f>
        <v/>
      </c>
      <c r="G155">
        <f>IF(E155&lt;=0.005,1,0)</f>
        <v/>
      </c>
      <c r="H155">
        <f>P154</f>
        <v/>
      </c>
      <c r="I155">
        <f>Q154</f>
        <v/>
      </c>
      <c r="J155">
        <f>H155*Inputs!$B$4/12</f>
        <v/>
      </c>
      <c r="K155">
        <f>I155*Inputs!$B$9/12</f>
        <v/>
      </c>
      <c r="L155">
        <f>MIN(H155+J155,Inputs!$B$17)</f>
        <v/>
      </c>
      <c r="M155">
        <f>MIN(I155+K155,MAX(0,Inputs!$B$20-L155))</f>
        <v/>
      </c>
      <c r="N155">
        <f>IF(AND(I155+K155-M155&lt;=0.000001,H155+J155-L155&gt;0),MIN(H155+J155-L155,MAX(0,Inputs!$B$20-L155-M155)),0)</f>
        <v/>
      </c>
      <c r="O155">
        <f>IF(AND(Inputs!$B$12=1,I155+K155-M155&lt;=0.000001,H155+J155-L155-N155&gt;0.000001),MIN(Inputs!$B$19,H155+J155-L155-N155),0)</f>
        <v/>
      </c>
      <c r="P155">
        <f>H155+J155-L155-N155-O155</f>
        <v/>
      </c>
      <c r="Q155">
        <f>I155+K155-M155+O155</f>
        <v/>
      </c>
      <c r="R155">
        <f>R154+Inputs!$B$20-L155-M155-N155</f>
        <v/>
      </c>
      <c r="S155">
        <f>IF(P155+Q155&lt;=0.005,1,0)</f>
        <v/>
      </c>
    </row>
    <row r="156">
      <c r="A156" t="n">
        <v>154</v>
      </c>
      <c r="B156">
        <f>E155</f>
        <v/>
      </c>
      <c r="C156">
        <f>B156*Inputs!$B$4/12</f>
        <v/>
      </c>
      <c r="D156">
        <f>MIN(B156+C156,Inputs!$B$20)</f>
        <v/>
      </c>
      <c r="E156">
        <f>B156+C156-D156</f>
        <v/>
      </c>
      <c r="F156">
        <f>F155+Inputs!$B$20-D156</f>
        <v/>
      </c>
      <c r="G156">
        <f>IF(E156&lt;=0.005,1,0)</f>
        <v/>
      </c>
      <c r="H156">
        <f>P155</f>
        <v/>
      </c>
      <c r="I156">
        <f>Q155</f>
        <v/>
      </c>
      <c r="J156">
        <f>H156*Inputs!$B$4/12</f>
        <v/>
      </c>
      <c r="K156">
        <f>I156*Inputs!$B$9/12</f>
        <v/>
      </c>
      <c r="L156">
        <f>MIN(H156+J156,Inputs!$B$17)</f>
        <v/>
      </c>
      <c r="M156">
        <f>MIN(I156+K156,MAX(0,Inputs!$B$20-L156))</f>
        <v/>
      </c>
      <c r="N156">
        <f>IF(AND(I156+K156-M156&lt;=0.000001,H156+J156-L156&gt;0),MIN(H156+J156-L156,MAX(0,Inputs!$B$20-L156-M156)),0)</f>
        <v/>
      </c>
      <c r="O156">
        <f>IF(AND(Inputs!$B$12=1,I156+K156-M156&lt;=0.000001,H156+J156-L156-N156&gt;0.000001),MIN(Inputs!$B$19,H156+J156-L156-N156),0)</f>
        <v/>
      </c>
      <c r="P156">
        <f>H156+J156-L156-N156-O156</f>
        <v/>
      </c>
      <c r="Q156">
        <f>I156+K156-M156+O156</f>
        <v/>
      </c>
      <c r="R156">
        <f>R155+Inputs!$B$20-L156-M156-N156</f>
        <v/>
      </c>
      <c r="S156">
        <f>IF(P156+Q156&lt;=0.005,1,0)</f>
        <v/>
      </c>
    </row>
    <row r="157">
      <c r="A157" t="n">
        <v>155</v>
      </c>
      <c r="B157">
        <f>E156</f>
        <v/>
      </c>
      <c r="C157">
        <f>B157*Inputs!$B$4/12</f>
        <v/>
      </c>
      <c r="D157">
        <f>MIN(B157+C157,Inputs!$B$20)</f>
        <v/>
      </c>
      <c r="E157">
        <f>B157+C157-D157</f>
        <v/>
      </c>
      <c r="F157">
        <f>F156+Inputs!$B$20-D157</f>
        <v/>
      </c>
      <c r="G157">
        <f>IF(E157&lt;=0.005,1,0)</f>
        <v/>
      </c>
      <c r="H157">
        <f>P156</f>
        <v/>
      </c>
      <c r="I157">
        <f>Q156</f>
        <v/>
      </c>
      <c r="J157">
        <f>H157*Inputs!$B$4/12</f>
        <v/>
      </c>
      <c r="K157">
        <f>I157*Inputs!$B$9/12</f>
        <v/>
      </c>
      <c r="L157">
        <f>MIN(H157+J157,Inputs!$B$17)</f>
        <v/>
      </c>
      <c r="M157">
        <f>MIN(I157+K157,MAX(0,Inputs!$B$20-L157))</f>
        <v/>
      </c>
      <c r="N157">
        <f>IF(AND(I157+K157-M157&lt;=0.000001,H157+J157-L157&gt;0),MIN(H157+J157-L157,MAX(0,Inputs!$B$20-L157-M157)),0)</f>
        <v/>
      </c>
      <c r="O157">
        <f>IF(AND(Inputs!$B$12=1,I157+K157-M157&lt;=0.000001,H157+J157-L157-N157&gt;0.000001),MIN(Inputs!$B$19,H157+J157-L157-N157),0)</f>
        <v/>
      </c>
      <c r="P157">
        <f>H157+J157-L157-N157-O157</f>
        <v/>
      </c>
      <c r="Q157">
        <f>I157+K157-M157+O157</f>
        <v/>
      </c>
      <c r="R157">
        <f>R156+Inputs!$B$20-L157-M157-N157</f>
        <v/>
      </c>
      <c r="S157">
        <f>IF(P157+Q157&lt;=0.005,1,0)</f>
        <v/>
      </c>
    </row>
    <row r="158">
      <c r="A158" t="n">
        <v>156</v>
      </c>
      <c r="B158">
        <f>E157</f>
        <v/>
      </c>
      <c r="C158">
        <f>B158*Inputs!$B$4/12</f>
        <v/>
      </c>
      <c r="D158">
        <f>MIN(B158+C158,Inputs!$B$20)</f>
        <v/>
      </c>
      <c r="E158">
        <f>B158+C158-D158</f>
        <v/>
      </c>
      <c r="F158">
        <f>F157+Inputs!$B$20-D158</f>
        <v/>
      </c>
      <c r="G158">
        <f>IF(E158&lt;=0.005,1,0)</f>
        <v/>
      </c>
      <c r="H158">
        <f>P157</f>
        <v/>
      </c>
      <c r="I158">
        <f>Q157</f>
        <v/>
      </c>
      <c r="J158">
        <f>H158*Inputs!$B$4/12</f>
        <v/>
      </c>
      <c r="K158">
        <f>I158*Inputs!$B$9/12</f>
        <v/>
      </c>
      <c r="L158">
        <f>MIN(H158+J158,Inputs!$B$17)</f>
        <v/>
      </c>
      <c r="M158">
        <f>MIN(I158+K158,MAX(0,Inputs!$B$20-L158))</f>
        <v/>
      </c>
      <c r="N158">
        <f>IF(AND(I158+K158-M158&lt;=0.000001,H158+J158-L158&gt;0),MIN(H158+J158-L158,MAX(0,Inputs!$B$20-L158-M158)),0)</f>
        <v/>
      </c>
      <c r="O158">
        <f>IF(AND(Inputs!$B$12=1,I158+K158-M158&lt;=0.000001,H158+J158-L158-N158&gt;0.000001),MIN(Inputs!$B$19,H158+J158-L158-N158),0)</f>
        <v/>
      </c>
      <c r="P158">
        <f>H158+J158-L158-N158-O158</f>
        <v/>
      </c>
      <c r="Q158">
        <f>I158+K158-M158+O158</f>
        <v/>
      </c>
      <c r="R158">
        <f>R157+Inputs!$B$20-L158-M158-N158</f>
        <v/>
      </c>
      <c r="S158">
        <f>IF(P158+Q158&lt;=0.005,1,0)</f>
        <v/>
      </c>
    </row>
    <row r="159">
      <c r="A159" t="n">
        <v>157</v>
      </c>
      <c r="B159">
        <f>E158</f>
        <v/>
      </c>
      <c r="C159">
        <f>B159*Inputs!$B$4/12</f>
        <v/>
      </c>
      <c r="D159">
        <f>MIN(B159+C159,Inputs!$B$20)</f>
        <v/>
      </c>
      <c r="E159">
        <f>B159+C159-D159</f>
        <v/>
      </c>
      <c r="F159">
        <f>F158+Inputs!$B$20-D159</f>
        <v/>
      </c>
      <c r="G159">
        <f>IF(E159&lt;=0.005,1,0)</f>
        <v/>
      </c>
      <c r="H159">
        <f>P158</f>
        <v/>
      </c>
      <c r="I159">
        <f>Q158</f>
        <v/>
      </c>
      <c r="J159">
        <f>H159*Inputs!$B$4/12</f>
        <v/>
      </c>
      <c r="K159">
        <f>I159*Inputs!$B$9/12</f>
        <v/>
      </c>
      <c r="L159">
        <f>MIN(H159+J159,Inputs!$B$17)</f>
        <v/>
      </c>
      <c r="M159">
        <f>MIN(I159+K159,MAX(0,Inputs!$B$20-L159))</f>
        <v/>
      </c>
      <c r="N159">
        <f>IF(AND(I159+K159-M159&lt;=0.000001,H159+J159-L159&gt;0),MIN(H159+J159-L159,MAX(0,Inputs!$B$20-L159-M159)),0)</f>
        <v/>
      </c>
      <c r="O159">
        <f>IF(AND(Inputs!$B$12=1,I159+K159-M159&lt;=0.000001,H159+J159-L159-N159&gt;0.000001),MIN(Inputs!$B$19,H159+J159-L159-N159),0)</f>
        <v/>
      </c>
      <c r="P159">
        <f>H159+J159-L159-N159-O159</f>
        <v/>
      </c>
      <c r="Q159">
        <f>I159+K159-M159+O159</f>
        <v/>
      </c>
      <c r="R159">
        <f>R158+Inputs!$B$20-L159-M159-N159</f>
        <v/>
      </c>
      <c r="S159">
        <f>IF(P159+Q159&lt;=0.005,1,0)</f>
        <v/>
      </c>
    </row>
    <row r="160">
      <c r="A160" t="n">
        <v>158</v>
      </c>
      <c r="B160">
        <f>E159</f>
        <v/>
      </c>
      <c r="C160">
        <f>B160*Inputs!$B$4/12</f>
        <v/>
      </c>
      <c r="D160">
        <f>MIN(B160+C160,Inputs!$B$20)</f>
        <v/>
      </c>
      <c r="E160">
        <f>B160+C160-D160</f>
        <v/>
      </c>
      <c r="F160">
        <f>F159+Inputs!$B$20-D160</f>
        <v/>
      </c>
      <c r="G160">
        <f>IF(E160&lt;=0.005,1,0)</f>
        <v/>
      </c>
      <c r="H160">
        <f>P159</f>
        <v/>
      </c>
      <c r="I160">
        <f>Q159</f>
        <v/>
      </c>
      <c r="J160">
        <f>H160*Inputs!$B$4/12</f>
        <v/>
      </c>
      <c r="K160">
        <f>I160*Inputs!$B$9/12</f>
        <v/>
      </c>
      <c r="L160">
        <f>MIN(H160+J160,Inputs!$B$17)</f>
        <v/>
      </c>
      <c r="M160">
        <f>MIN(I160+K160,MAX(0,Inputs!$B$20-L160))</f>
        <v/>
      </c>
      <c r="N160">
        <f>IF(AND(I160+K160-M160&lt;=0.000001,H160+J160-L160&gt;0),MIN(H160+J160-L160,MAX(0,Inputs!$B$20-L160-M160)),0)</f>
        <v/>
      </c>
      <c r="O160">
        <f>IF(AND(Inputs!$B$12=1,I160+K160-M160&lt;=0.000001,H160+J160-L160-N160&gt;0.000001),MIN(Inputs!$B$19,H160+J160-L160-N160),0)</f>
        <v/>
      </c>
      <c r="P160">
        <f>H160+J160-L160-N160-O160</f>
        <v/>
      </c>
      <c r="Q160">
        <f>I160+K160-M160+O160</f>
        <v/>
      </c>
      <c r="R160">
        <f>R159+Inputs!$B$20-L160-M160-N160</f>
        <v/>
      </c>
      <c r="S160">
        <f>IF(P160+Q160&lt;=0.005,1,0)</f>
        <v/>
      </c>
    </row>
    <row r="161">
      <c r="A161" t="n">
        <v>159</v>
      </c>
      <c r="B161">
        <f>E160</f>
        <v/>
      </c>
      <c r="C161">
        <f>B161*Inputs!$B$4/12</f>
        <v/>
      </c>
      <c r="D161">
        <f>MIN(B161+C161,Inputs!$B$20)</f>
        <v/>
      </c>
      <c r="E161">
        <f>B161+C161-D161</f>
        <v/>
      </c>
      <c r="F161">
        <f>F160+Inputs!$B$20-D161</f>
        <v/>
      </c>
      <c r="G161">
        <f>IF(E161&lt;=0.005,1,0)</f>
        <v/>
      </c>
      <c r="H161">
        <f>P160</f>
        <v/>
      </c>
      <c r="I161">
        <f>Q160</f>
        <v/>
      </c>
      <c r="J161">
        <f>H161*Inputs!$B$4/12</f>
        <v/>
      </c>
      <c r="K161">
        <f>I161*Inputs!$B$9/12</f>
        <v/>
      </c>
      <c r="L161">
        <f>MIN(H161+J161,Inputs!$B$17)</f>
        <v/>
      </c>
      <c r="M161">
        <f>MIN(I161+K161,MAX(0,Inputs!$B$20-L161))</f>
        <v/>
      </c>
      <c r="N161">
        <f>IF(AND(I161+K161-M161&lt;=0.000001,H161+J161-L161&gt;0),MIN(H161+J161-L161,MAX(0,Inputs!$B$20-L161-M161)),0)</f>
        <v/>
      </c>
      <c r="O161">
        <f>IF(AND(Inputs!$B$12=1,I161+K161-M161&lt;=0.000001,H161+J161-L161-N161&gt;0.000001),MIN(Inputs!$B$19,H161+J161-L161-N161),0)</f>
        <v/>
      </c>
      <c r="P161">
        <f>H161+J161-L161-N161-O161</f>
        <v/>
      </c>
      <c r="Q161">
        <f>I161+K161-M161+O161</f>
        <v/>
      </c>
      <c r="R161">
        <f>R160+Inputs!$B$20-L161-M161-N161</f>
        <v/>
      </c>
      <c r="S161">
        <f>IF(P161+Q161&lt;=0.005,1,0)</f>
        <v/>
      </c>
    </row>
    <row r="162">
      <c r="A162" t="n">
        <v>160</v>
      </c>
      <c r="B162">
        <f>E161</f>
        <v/>
      </c>
      <c r="C162">
        <f>B162*Inputs!$B$4/12</f>
        <v/>
      </c>
      <c r="D162">
        <f>MIN(B162+C162,Inputs!$B$20)</f>
        <v/>
      </c>
      <c r="E162">
        <f>B162+C162-D162</f>
        <v/>
      </c>
      <c r="F162">
        <f>F161+Inputs!$B$20-D162</f>
        <v/>
      </c>
      <c r="G162">
        <f>IF(E162&lt;=0.005,1,0)</f>
        <v/>
      </c>
      <c r="H162">
        <f>P161</f>
        <v/>
      </c>
      <c r="I162">
        <f>Q161</f>
        <v/>
      </c>
      <c r="J162">
        <f>H162*Inputs!$B$4/12</f>
        <v/>
      </c>
      <c r="K162">
        <f>I162*Inputs!$B$9/12</f>
        <v/>
      </c>
      <c r="L162">
        <f>MIN(H162+J162,Inputs!$B$17)</f>
        <v/>
      </c>
      <c r="M162">
        <f>MIN(I162+K162,MAX(0,Inputs!$B$20-L162))</f>
        <v/>
      </c>
      <c r="N162">
        <f>IF(AND(I162+K162-M162&lt;=0.000001,H162+J162-L162&gt;0),MIN(H162+J162-L162,MAX(0,Inputs!$B$20-L162-M162)),0)</f>
        <v/>
      </c>
      <c r="O162">
        <f>IF(AND(Inputs!$B$12=1,I162+K162-M162&lt;=0.000001,H162+J162-L162-N162&gt;0.000001),MIN(Inputs!$B$19,H162+J162-L162-N162),0)</f>
        <v/>
      </c>
      <c r="P162">
        <f>H162+J162-L162-N162-O162</f>
        <v/>
      </c>
      <c r="Q162">
        <f>I162+K162-M162+O162</f>
        <v/>
      </c>
      <c r="R162">
        <f>R161+Inputs!$B$20-L162-M162-N162</f>
        <v/>
      </c>
      <c r="S162">
        <f>IF(P162+Q162&lt;=0.005,1,0)</f>
        <v/>
      </c>
    </row>
    <row r="163">
      <c r="A163" t="n">
        <v>161</v>
      </c>
      <c r="B163">
        <f>E162</f>
        <v/>
      </c>
      <c r="C163">
        <f>B163*Inputs!$B$4/12</f>
        <v/>
      </c>
      <c r="D163">
        <f>MIN(B163+C163,Inputs!$B$20)</f>
        <v/>
      </c>
      <c r="E163">
        <f>B163+C163-D163</f>
        <v/>
      </c>
      <c r="F163">
        <f>F162+Inputs!$B$20-D163</f>
        <v/>
      </c>
      <c r="G163">
        <f>IF(E163&lt;=0.005,1,0)</f>
        <v/>
      </c>
      <c r="H163">
        <f>P162</f>
        <v/>
      </c>
      <c r="I163">
        <f>Q162</f>
        <v/>
      </c>
      <c r="J163">
        <f>H163*Inputs!$B$4/12</f>
        <v/>
      </c>
      <c r="K163">
        <f>I163*Inputs!$B$9/12</f>
        <v/>
      </c>
      <c r="L163">
        <f>MIN(H163+J163,Inputs!$B$17)</f>
        <v/>
      </c>
      <c r="M163">
        <f>MIN(I163+K163,MAX(0,Inputs!$B$20-L163))</f>
        <v/>
      </c>
      <c r="N163">
        <f>IF(AND(I163+K163-M163&lt;=0.000001,H163+J163-L163&gt;0),MIN(H163+J163-L163,MAX(0,Inputs!$B$20-L163-M163)),0)</f>
        <v/>
      </c>
      <c r="O163">
        <f>IF(AND(Inputs!$B$12=1,I163+K163-M163&lt;=0.000001,H163+J163-L163-N163&gt;0.000001),MIN(Inputs!$B$19,H163+J163-L163-N163),0)</f>
        <v/>
      </c>
      <c r="P163">
        <f>H163+J163-L163-N163-O163</f>
        <v/>
      </c>
      <c r="Q163">
        <f>I163+K163-M163+O163</f>
        <v/>
      </c>
      <c r="R163">
        <f>R162+Inputs!$B$20-L163-M163-N163</f>
        <v/>
      </c>
      <c r="S163">
        <f>IF(P163+Q163&lt;=0.005,1,0)</f>
        <v/>
      </c>
    </row>
    <row r="164">
      <c r="A164" t="n">
        <v>162</v>
      </c>
      <c r="B164">
        <f>E163</f>
        <v/>
      </c>
      <c r="C164">
        <f>B164*Inputs!$B$4/12</f>
        <v/>
      </c>
      <c r="D164">
        <f>MIN(B164+C164,Inputs!$B$20)</f>
        <v/>
      </c>
      <c r="E164">
        <f>B164+C164-D164</f>
        <v/>
      </c>
      <c r="F164">
        <f>F163+Inputs!$B$20-D164</f>
        <v/>
      </c>
      <c r="G164">
        <f>IF(E164&lt;=0.005,1,0)</f>
        <v/>
      </c>
      <c r="H164">
        <f>P163</f>
        <v/>
      </c>
      <c r="I164">
        <f>Q163</f>
        <v/>
      </c>
      <c r="J164">
        <f>H164*Inputs!$B$4/12</f>
        <v/>
      </c>
      <c r="K164">
        <f>I164*Inputs!$B$9/12</f>
        <v/>
      </c>
      <c r="L164">
        <f>MIN(H164+J164,Inputs!$B$17)</f>
        <v/>
      </c>
      <c r="M164">
        <f>MIN(I164+K164,MAX(0,Inputs!$B$20-L164))</f>
        <v/>
      </c>
      <c r="N164">
        <f>IF(AND(I164+K164-M164&lt;=0.000001,H164+J164-L164&gt;0),MIN(H164+J164-L164,MAX(0,Inputs!$B$20-L164-M164)),0)</f>
        <v/>
      </c>
      <c r="O164">
        <f>IF(AND(Inputs!$B$12=1,I164+K164-M164&lt;=0.000001,H164+J164-L164-N164&gt;0.000001),MIN(Inputs!$B$19,H164+J164-L164-N164),0)</f>
        <v/>
      </c>
      <c r="P164">
        <f>H164+J164-L164-N164-O164</f>
        <v/>
      </c>
      <c r="Q164">
        <f>I164+K164-M164+O164</f>
        <v/>
      </c>
      <c r="R164">
        <f>R163+Inputs!$B$20-L164-M164-N164</f>
        <v/>
      </c>
      <c r="S164">
        <f>IF(P164+Q164&lt;=0.005,1,0)</f>
        <v/>
      </c>
    </row>
    <row r="165">
      <c r="A165" t="n">
        <v>163</v>
      </c>
      <c r="B165">
        <f>E164</f>
        <v/>
      </c>
      <c r="C165">
        <f>B165*Inputs!$B$4/12</f>
        <v/>
      </c>
      <c r="D165">
        <f>MIN(B165+C165,Inputs!$B$20)</f>
        <v/>
      </c>
      <c r="E165">
        <f>B165+C165-D165</f>
        <v/>
      </c>
      <c r="F165">
        <f>F164+Inputs!$B$20-D165</f>
        <v/>
      </c>
      <c r="G165">
        <f>IF(E165&lt;=0.005,1,0)</f>
        <v/>
      </c>
      <c r="H165">
        <f>P164</f>
        <v/>
      </c>
      <c r="I165">
        <f>Q164</f>
        <v/>
      </c>
      <c r="J165">
        <f>H165*Inputs!$B$4/12</f>
        <v/>
      </c>
      <c r="K165">
        <f>I165*Inputs!$B$9/12</f>
        <v/>
      </c>
      <c r="L165">
        <f>MIN(H165+J165,Inputs!$B$17)</f>
        <v/>
      </c>
      <c r="M165">
        <f>MIN(I165+K165,MAX(0,Inputs!$B$20-L165))</f>
        <v/>
      </c>
      <c r="N165">
        <f>IF(AND(I165+K165-M165&lt;=0.000001,H165+J165-L165&gt;0),MIN(H165+J165-L165,MAX(0,Inputs!$B$20-L165-M165)),0)</f>
        <v/>
      </c>
      <c r="O165">
        <f>IF(AND(Inputs!$B$12=1,I165+K165-M165&lt;=0.000001,H165+J165-L165-N165&gt;0.000001),MIN(Inputs!$B$19,H165+J165-L165-N165),0)</f>
        <v/>
      </c>
      <c r="P165">
        <f>H165+J165-L165-N165-O165</f>
        <v/>
      </c>
      <c r="Q165">
        <f>I165+K165-M165+O165</f>
        <v/>
      </c>
      <c r="R165">
        <f>R164+Inputs!$B$20-L165-M165-N165</f>
        <v/>
      </c>
      <c r="S165">
        <f>IF(P165+Q165&lt;=0.005,1,0)</f>
        <v/>
      </c>
    </row>
    <row r="166">
      <c r="A166" t="n">
        <v>164</v>
      </c>
      <c r="B166">
        <f>E165</f>
        <v/>
      </c>
      <c r="C166">
        <f>B166*Inputs!$B$4/12</f>
        <v/>
      </c>
      <c r="D166">
        <f>MIN(B166+C166,Inputs!$B$20)</f>
        <v/>
      </c>
      <c r="E166">
        <f>B166+C166-D166</f>
        <v/>
      </c>
      <c r="F166">
        <f>F165+Inputs!$B$20-D166</f>
        <v/>
      </c>
      <c r="G166">
        <f>IF(E166&lt;=0.005,1,0)</f>
        <v/>
      </c>
      <c r="H166">
        <f>P165</f>
        <v/>
      </c>
      <c r="I166">
        <f>Q165</f>
        <v/>
      </c>
      <c r="J166">
        <f>H166*Inputs!$B$4/12</f>
        <v/>
      </c>
      <c r="K166">
        <f>I166*Inputs!$B$9/12</f>
        <v/>
      </c>
      <c r="L166">
        <f>MIN(H166+J166,Inputs!$B$17)</f>
        <v/>
      </c>
      <c r="M166">
        <f>MIN(I166+K166,MAX(0,Inputs!$B$20-L166))</f>
        <v/>
      </c>
      <c r="N166">
        <f>IF(AND(I166+K166-M166&lt;=0.000001,H166+J166-L166&gt;0),MIN(H166+J166-L166,MAX(0,Inputs!$B$20-L166-M166)),0)</f>
        <v/>
      </c>
      <c r="O166">
        <f>IF(AND(Inputs!$B$12=1,I166+K166-M166&lt;=0.000001,H166+J166-L166-N166&gt;0.000001),MIN(Inputs!$B$19,H166+J166-L166-N166),0)</f>
        <v/>
      </c>
      <c r="P166">
        <f>H166+J166-L166-N166-O166</f>
        <v/>
      </c>
      <c r="Q166">
        <f>I166+K166-M166+O166</f>
        <v/>
      </c>
      <c r="R166">
        <f>R165+Inputs!$B$20-L166-M166-N166</f>
        <v/>
      </c>
      <c r="S166">
        <f>IF(P166+Q166&lt;=0.005,1,0)</f>
        <v/>
      </c>
    </row>
    <row r="167">
      <c r="A167" t="n">
        <v>165</v>
      </c>
      <c r="B167">
        <f>E166</f>
        <v/>
      </c>
      <c r="C167">
        <f>B167*Inputs!$B$4/12</f>
        <v/>
      </c>
      <c r="D167">
        <f>MIN(B167+C167,Inputs!$B$20)</f>
        <v/>
      </c>
      <c r="E167">
        <f>B167+C167-D167</f>
        <v/>
      </c>
      <c r="F167">
        <f>F166+Inputs!$B$20-D167</f>
        <v/>
      </c>
      <c r="G167">
        <f>IF(E167&lt;=0.005,1,0)</f>
        <v/>
      </c>
      <c r="H167">
        <f>P166</f>
        <v/>
      </c>
      <c r="I167">
        <f>Q166</f>
        <v/>
      </c>
      <c r="J167">
        <f>H167*Inputs!$B$4/12</f>
        <v/>
      </c>
      <c r="K167">
        <f>I167*Inputs!$B$9/12</f>
        <v/>
      </c>
      <c r="L167">
        <f>MIN(H167+J167,Inputs!$B$17)</f>
        <v/>
      </c>
      <c r="M167">
        <f>MIN(I167+K167,MAX(0,Inputs!$B$20-L167))</f>
        <v/>
      </c>
      <c r="N167">
        <f>IF(AND(I167+K167-M167&lt;=0.000001,H167+J167-L167&gt;0),MIN(H167+J167-L167,MAX(0,Inputs!$B$20-L167-M167)),0)</f>
        <v/>
      </c>
      <c r="O167">
        <f>IF(AND(Inputs!$B$12=1,I167+K167-M167&lt;=0.000001,H167+J167-L167-N167&gt;0.000001),MIN(Inputs!$B$19,H167+J167-L167-N167),0)</f>
        <v/>
      </c>
      <c r="P167">
        <f>H167+J167-L167-N167-O167</f>
        <v/>
      </c>
      <c r="Q167">
        <f>I167+K167-M167+O167</f>
        <v/>
      </c>
      <c r="R167">
        <f>R166+Inputs!$B$20-L167-M167-N167</f>
        <v/>
      </c>
      <c r="S167">
        <f>IF(P167+Q167&lt;=0.005,1,0)</f>
        <v/>
      </c>
    </row>
    <row r="168">
      <c r="A168" t="n">
        <v>166</v>
      </c>
      <c r="B168">
        <f>E167</f>
        <v/>
      </c>
      <c r="C168">
        <f>B168*Inputs!$B$4/12</f>
        <v/>
      </c>
      <c r="D168">
        <f>MIN(B168+C168,Inputs!$B$20)</f>
        <v/>
      </c>
      <c r="E168">
        <f>B168+C168-D168</f>
        <v/>
      </c>
      <c r="F168">
        <f>F167+Inputs!$B$20-D168</f>
        <v/>
      </c>
      <c r="G168">
        <f>IF(E168&lt;=0.005,1,0)</f>
        <v/>
      </c>
      <c r="H168">
        <f>P167</f>
        <v/>
      </c>
      <c r="I168">
        <f>Q167</f>
        <v/>
      </c>
      <c r="J168">
        <f>H168*Inputs!$B$4/12</f>
        <v/>
      </c>
      <c r="K168">
        <f>I168*Inputs!$B$9/12</f>
        <v/>
      </c>
      <c r="L168">
        <f>MIN(H168+J168,Inputs!$B$17)</f>
        <v/>
      </c>
      <c r="M168">
        <f>MIN(I168+K168,MAX(0,Inputs!$B$20-L168))</f>
        <v/>
      </c>
      <c r="N168">
        <f>IF(AND(I168+K168-M168&lt;=0.000001,H168+J168-L168&gt;0),MIN(H168+J168-L168,MAX(0,Inputs!$B$20-L168-M168)),0)</f>
        <v/>
      </c>
      <c r="O168">
        <f>IF(AND(Inputs!$B$12=1,I168+K168-M168&lt;=0.000001,H168+J168-L168-N168&gt;0.000001),MIN(Inputs!$B$19,H168+J168-L168-N168),0)</f>
        <v/>
      </c>
      <c r="P168">
        <f>H168+J168-L168-N168-O168</f>
        <v/>
      </c>
      <c r="Q168">
        <f>I168+K168-M168+O168</f>
        <v/>
      </c>
      <c r="R168">
        <f>R167+Inputs!$B$20-L168-M168-N168</f>
        <v/>
      </c>
      <c r="S168">
        <f>IF(P168+Q168&lt;=0.005,1,0)</f>
        <v/>
      </c>
    </row>
    <row r="169">
      <c r="A169" t="n">
        <v>167</v>
      </c>
      <c r="B169">
        <f>E168</f>
        <v/>
      </c>
      <c r="C169">
        <f>B169*Inputs!$B$4/12</f>
        <v/>
      </c>
      <c r="D169">
        <f>MIN(B169+C169,Inputs!$B$20)</f>
        <v/>
      </c>
      <c r="E169">
        <f>B169+C169-D169</f>
        <v/>
      </c>
      <c r="F169">
        <f>F168+Inputs!$B$20-D169</f>
        <v/>
      </c>
      <c r="G169">
        <f>IF(E169&lt;=0.005,1,0)</f>
        <v/>
      </c>
      <c r="H169">
        <f>P168</f>
        <v/>
      </c>
      <c r="I169">
        <f>Q168</f>
        <v/>
      </c>
      <c r="J169">
        <f>H169*Inputs!$B$4/12</f>
        <v/>
      </c>
      <c r="K169">
        <f>I169*Inputs!$B$9/12</f>
        <v/>
      </c>
      <c r="L169">
        <f>MIN(H169+J169,Inputs!$B$17)</f>
        <v/>
      </c>
      <c r="M169">
        <f>MIN(I169+K169,MAX(0,Inputs!$B$20-L169))</f>
        <v/>
      </c>
      <c r="N169">
        <f>IF(AND(I169+K169-M169&lt;=0.000001,H169+J169-L169&gt;0),MIN(H169+J169-L169,MAX(0,Inputs!$B$20-L169-M169)),0)</f>
        <v/>
      </c>
      <c r="O169">
        <f>IF(AND(Inputs!$B$12=1,I169+K169-M169&lt;=0.000001,H169+J169-L169-N169&gt;0.000001),MIN(Inputs!$B$19,H169+J169-L169-N169),0)</f>
        <v/>
      </c>
      <c r="P169">
        <f>H169+J169-L169-N169-O169</f>
        <v/>
      </c>
      <c r="Q169">
        <f>I169+K169-M169+O169</f>
        <v/>
      </c>
      <c r="R169">
        <f>R168+Inputs!$B$20-L169-M169-N169</f>
        <v/>
      </c>
      <c r="S169">
        <f>IF(P169+Q169&lt;=0.005,1,0)</f>
        <v/>
      </c>
    </row>
    <row r="170">
      <c r="A170" t="n">
        <v>168</v>
      </c>
      <c r="B170">
        <f>E169</f>
        <v/>
      </c>
      <c r="C170">
        <f>B170*Inputs!$B$4/12</f>
        <v/>
      </c>
      <c r="D170">
        <f>MIN(B170+C170,Inputs!$B$20)</f>
        <v/>
      </c>
      <c r="E170">
        <f>B170+C170-D170</f>
        <v/>
      </c>
      <c r="F170">
        <f>F169+Inputs!$B$20-D170</f>
        <v/>
      </c>
      <c r="G170">
        <f>IF(E170&lt;=0.005,1,0)</f>
        <v/>
      </c>
      <c r="H170">
        <f>P169</f>
        <v/>
      </c>
      <c r="I170">
        <f>Q169</f>
        <v/>
      </c>
      <c r="J170">
        <f>H170*Inputs!$B$4/12</f>
        <v/>
      </c>
      <c r="K170">
        <f>I170*Inputs!$B$9/12</f>
        <v/>
      </c>
      <c r="L170">
        <f>MIN(H170+J170,Inputs!$B$17)</f>
        <v/>
      </c>
      <c r="M170">
        <f>MIN(I170+K170,MAX(0,Inputs!$B$20-L170))</f>
        <v/>
      </c>
      <c r="N170">
        <f>IF(AND(I170+K170-M170&lt;=0.000001,H170+J170-L170&gt;0),MIN(H170+J170-L170,MAX(0,Inputs!$B$20-L170-M170)),0)</f>
        <v/>
      </c>
      <c r="O170">
        <f>IF(AND(Inputs!$B$12=1,I170+K170-M170&lt;=0.000001,H170+J170-L170-N170&gt;0.000001),MIN(Inputs!$B$19,H170+J170-L170-N170),0)</f>
        <v/>
      </c>
      <c r="P170">
        <f>H170+J170-L170-N170-O170</f>
        <v/>
      </c>
      <c r="Q170">
        <f>I170+K170-M170+O170</f>
        <v/>
      </c>
      <c r="R170">
        <f>R169+Inputs!$B$20-L170-M170-N170</f>
        <v/>
      </c>
      <c r="S170">
        <f>IF(P170+Q170&lt;=0.005,1,0)</f>
        <v/>
      </c>
    </row>
    <row r="171">
      <c r="A171" t="n">
        <v>169</v>
      </c>
      <c r="B171">
        <f>E170</f>
        <v/>
      </c>
      <c r="C171">
        <f>B171*Inputs!$B$4/12</f>
        <v/>
      </c>
      <c r="D171">
        <f>MIN(B171+C171,Inputs!$B$20)</f>
        <v/>
      </c>
      <c r="E171">
        <f>B171+C171-D171</f>
        <v/>
      </c>
      <c r="F171">
        <f>F170+Inputs!$B$20-D171</f>
        <v/>
      </c>
      <c r="G171">
        <f>IF(E171&lt;=0.005,1,0)</f>
        <v/>
      </c>
      <c r="H171">
        <f>P170</f>
        <v/>
      </c>
      <c r="I171">
        <f>Q170</f>
        <v/>
      </c>
      <c r="J171">
        <f>H171*Inputs!$B$4/12</f>
        <v/>
      </c>
      <c r="K171">
        <f>I171*Inputs!$B$9/12</f>
        <v/>
      </c>
      <c r="L171">
        <f>MIN(H171+J171,Inputs!$B$17)</f>
        <v/>
      </c>
      <c r="M171">
        <f>MIN(I171+K171,MAX(0,Inputs!$B$20-L171))</f>
        <v/>
      </c>
      <c r="N171">
        <f>IF(AND(I171+K171-M171&lt;=0.000001,H171+J171-L171&gt;0),MIN(H171+J171-L171,MAX(0,Inputs!$B$20-L171-M171)),0)</f>
        <v/>
      </c>
      <c r="O171">
        <f>IF(AND(Inputs!$B$12=1,I171+K171-M171&lt;=0.000001,H171+J171-L171-N171&gt;0.000001),MIN(Inputs!$B$19,H171+J171-L171-N171),0)</f>
        <v/>
      </c>
      <c r="P171">
        <f>H171+J171-L171-N171-O171</f>
        <v/>
      </c>
      <c r="Q171">
        <f>I171+K171-M171+O171</f>
        <v/>
      </c>
      <c r="R171">
        <f>R170+Inputs!$B$20-L171-M171-N171</f>
        <v/>
      </c>
      <c r="S171">
        <f>IF(P171+Q171&lt;=0.005,1,0)</f>
        <v/>
      </c>
    </row>
    <row r="172">
      <c r="A172" t="n">
        <v>170</v>
      </c>
      <c r="B172">
        <f>E171</f>
        <v/>
      </c>
      <c r="C172">
        <f>B172*Inputs!$B$4/12</f>
        <v/>
      </c>
      <c r="D172">
        <f>MIN(B172+C172,Inputs!$B$20)</f>
        <v/>
      </c>
      <c r="E172">
        <f>B172+C172-D172</f>
        <v/>
      </c>
      <c r="F172">
        <f>F171+Inputs!$B$20-D172</f>
        <v/>
      </c>
      <c r="G172">
        <f>IF(E172&lt;=0.005,1,0)</f>
        <v/>
      </c>
      <c r="H172">
        <f>P171</f>
        <v/>
      </c>
      <c r="I172">
        <f>Q171</f>
        <v/>
      </c>
      <c r="J172">
        <f>H172*Inputs!$B$4/12</f>
        <v/>
      </c>
      <c r="K172">
        <f>I172*Inputs!$B$9/12</f>
        <v/>
      </c>
      <c r="L172">
        <f>MIN(H172+J172,Inputs!$B$17)</f>
        <v/>
      </c>
      <c r="M172">
        <f>MIN(I172+K172,MAX(0,Inputs!$B$20-L172))</f>
        <v/>
      </c>
      <c r="N172">
        <f>IF(AND(I172+K172-M172&lt;=0.000001,H172+J172-L172&gt;0),MIN(H172+J172-L172,MAX(0,Inputs!$B$20-L172-M172)),0)</f>
        <v/>
      </c>
      <c r="O172">
        <f>IF(AND(Inputs!$B$12=1,I172+K172-M172&lt;=0.000001,H172+J172-L172-N172&gt;0.000001),MIN(Inputs!$B$19,H172+J172-L172-N172),0)</f>
        <v/>
      </c>
      <c r="P172">
        <f>H172+J172-L172-N172-O172</f>
        <v/>
      </c>
      <c r="Q172">
        <f>I172+K172-M172+O172</f>
        <v/>
      </c>
      <c r="R172">
        <f>R171+Inputs!$B$20-L172-M172-N172</f>
        <v/>
      </c>
      <c r="S172">
        <f>IF(P172+Q172&lt;=0.005,1,0)</f>
        <v/>
      </c>
    </row>
    <row r="173">
      <c r="A173" t="n">
        <v>171</v>
      </c>
      <c r="B173">
        <f>E172</f>
        <v/>
      </c>
      <c r="C173">
        <f>B173*Inputs!$B$4/12</f>
        <v/>
      </c>
      <c r="D173">
        <f>MIN(B173+C173,Inputs!$B$20)</f>
        <v/>
      </c>
      <c r="E173">
        <f>B173+C173-D173</f>
        <v/>
      </c>
      <c r="F173">
        <f>F172+Inputs!$B$20-D173</f>
        <v/>
      </c>
      <c r="G173">
        <f>IF(E173&lt;=0.005,1,0)</f>
        <v/>
      </c>
      <c r="H173">
        <f>P172</f>
        <v/>
      </c>
      <c r="I173">
        <f>Q172</f>
        <v/>
      </c>
      <c r="J173">
        <f>H173*Inputs!$B$4/12</f>
        <v/>
      </c>
      <c r="K173">
        <f>I173*Inputs!$B$9/12</f>
        <v/>
      </c>
      <c r="L173">
        <f>MIN(H173+J173,Inputs!$B$17)</f>
        <v/>
      </c>
      <c r="M173">
        <f>MIN(I173+K173,MAX(0,Inputs!$B$20-L173))</f>
        <v/>
      </c>
      <c r="N173">
        <f>IF(AND(I173+K173-M173&lt;=0.000001,H173+J173-L173&gt;0),MIN(H173+J173-L173,MAX(0,Inputs!$B$20-L173-M173)),0)</f>
        <v/>
      </c>
      <c r="O173">
        <f>IF(AND(Inputs!$B$12=1,I173+K173-M173&lt;=0.000001,H173+J173-L173-N173&gt;0.000001),MIN(Inputs!$B$19,H173+J173-L173-N173),0)</f>
        <v/>
      </c>
      <c r="P173">
        <f>H173+J173-L173-N173-O173</f>
        <v/>
      </c>
      <c r="Q173">
        <f>I173+K173-M173+O173</f>
        <v/>
      </c>
      <c r="R173">
        <f>R172+Inputs!$B$20-L173-M173-N173</f>
        <v/>
      </c>
      <c r="S173">
        <f>IF(P173+Q173&lt;=0.005,1,0)</f>
        <v/>
      </c>
    </row>
    <row r="174">
      <c r="A174" t="n">
        <v>172</v>
      </c>
      <c r="B174">
        <f>E173</f>
        <v/>
      </c>
      <c r="C174">
        <f>B174*Inputs!$B$4/12</f>
        <v/>
      </c>
      <c r="D174">
        <f>MIN(B174+C174,Inputs!$B$20)</f>
        <v/>
      </c>
      <c r="E174">
        <f>B174+C174-D174</f>
        <v/>
      </c>
      <c r="F174">
        <f>F173+Inputs!$B$20-D174</f>
        <v/>
      </c>
      <c r="G174">
        <f>IF(E174&lt;=0.005,1,0)</f>
        <v/>
      </c>
      <c r="H174">
        <f>P173</f>
        <v/>
      </c>
      <c r="I174">
        <f>Q173</f>
        <v/>
      </c>
      <c r="J174">
        <f>H174*Inputs!$B$4/12</f>
        <v/>
      </c>
      <c r="K174">
        <f>I174*Inputs!$B$9/12</f>
        <v/>
      </c>
      <c r="L174">
        <f>MIN(H174+J174,Inputs!$B$17)</f>
        <v/>
      </c>
      <c r="M174">
        <f>MIN(I174+K174,MAX(0,Inputs!$B$20-L174))</f>
        <v/>
      </c>
      <c r="N174">
        <f>IF(AND(I174+K174-M174&lt;=0.000001,H174+J174-L174&gt;0),MIN(H174+J174-L174,MAX(0,Inputs!$B$20-L174-M174)),0)</f>
        <v/>
      </c>
      <c r="O174">
        <f>IF(AND(Inputs!$B$12=1,I174+K174-M174&lt;=0.000001,H174+J174-L174-N174&gt;0.000001),MIN(Inputs!$B$19,H174+J174-L174-N174),0)</f>
        <v/>
      </c>
      <c r="P174">
        <f>H174+J174-L174-N174-O174</f>
        <v/>
      </c>
      <c r="Q174">
        <f>I174+K174-M174+O174</f>
        <v/>
      </c>
      <c r="R174">
        <f>R173+Inputs!$B$20-L174-M174-N174</f>
        <v/>
      </c>
      <c r="S174">
        <f>IF(P174+Q174&lt;=0.005,1,0)</f>
        <v/>
      </c>
    </row>
    <row r="175">
      <c r="A175" t="n">
        <v>173</v>
      </c>
      <c r="B175">
        <f>E174</f>
        <v/>
      </c>
      <c r="C175">
        <f>B175*Inputs!$B$4/12</f>
        <v/>
      </c>
      <c r="D175">
        <f>MIN(B175+C175,Inputs!$B$20)</f>
        <v/>
      </c>
      <c r="E175">
        <f>B175+C175-D175</f>
        <v/>
      </c>
      <c r="F175">
        <f>F174+Inputs!$B$20-D175</f>
        <v/>
      </c>
      <c r="G175">
        <f>IF(E175&lt;=0.005,1,0)</f>
        <v/>
      </c>
      <c r="H175">
        <f>P174</f>
        <v/>
      </c>
      <c r="I175">
        <f>Q174</f>
        <v/>
      </c>
      <c r="J175">
        <f>H175*Inputs!$B$4/12</f>
        <v/>
      </c>
      <c r="K175">
        <f>I175*Inputs!$B$9/12</f>
        <v/>
      </c>
      <c r="L175">
        <f>MIN(H175+J175,Inputs!$B$17)</f>
        <v/>
      </c>
      <c r="M175">
        <f>MIN(I175+K175,MAX(0,Inputs!$B$20-L175))</f>
        <v/>
      </c>
      <c r="N175">
        <f>IF(AND(I175+K175-M175&lt;=0.000001,H175+J175-L175&gt;0),MIN(H175+J175-L175,MAX(0,Inputs!$B$20-L175-M175)),0)</f>
        <v/>
      </c>
      <c r="O175">
        <f>IF(AND(Inputs!$B$12=1,I175+K175-M175&lt;=0.000001,H175+J175-L175-N175&gt;0.000001),MIN(Inputs!$B$19,H175+J175-L175-N175),0)</f>
        <v/>
      </c>
      <c r="P175">
        <f>H175+J175-L175-N175-O175</f>
        <v/>
      </c>
      <c r="Q175">
        <f>I175+K175-M175+O175</f>
        <v/>
      </c>
      <c r="R175">
        <f>R174+Inputs!$B$20-L175-M175-N175</f>
        <v/>
      </c>
      <c r="S175">
        <f>IF(P175+Q175&lt;=0.005,1,0)</f>
        <v/>
      </c>
    </row>
    <row r="176">
      <c r="A176" t="n">
        <v>174</v>
      </c>
      <c r="B176">
        <f>E175</f>
        <v/>
      </c>
      <c r="C176">
        <f>B176*Inputs!$B$4/12</f>
        <v/>
      </c>
      <c r="D176">
        <f>MIN(B176+C176,Inputs!$B$20)</f>
        <v/>
      </c>
      <c r="E176">
        <f>B176+C176-D176</f>
        <v/>
      </c>
      <c r="F176">
        <f>F175+Inputs!$B$20-D176</f>
        <v/>
      </c>
      <c r="G176">
        <f>IF(E176&lt;=0.005,1,0)</f>
        <v/>
      </c>
      <c r="H176">
        <f>P175</f>
        <v/>
      </c>
      <c r="I176">
        <f>Q175</f>
        <v/>
      </c>
      <c r="J176">
        <f>H176*Inputs!$B$4/12</f>
        <v/>
      </c>
      <c r="K176">
        <f>I176*Inputs!$B$9/12</f>
        <v/>
      </c>
      <c r="L176">
        <f>MIN(H176+J176,Inputs!$B$17)</f>
        <v/>
      </c>
      <c r="M176">
        <f>MIN(I176+K176,MAX(0,Inputs!$B$20-L176))</f>
        <v/>
      </c>
      <c r="N176">
        <f>IF(AND(I176+K176-M176&lt;=0.000001,H176+J176-L176&gt;0),MIN(H176+J176-L176,MAX(0,Inputs!$B$20-L176-M176)),0)</f>
        <v/>
      </c>
      <c r="O176">
        <f>IF(AND(Inputs!$B$12=1,I176+K176-M176&lt;=0.000001,H176+J176-L176-N176&gt;0.000001),MIN(Inputs!$B$19,H176+J176-L176-N176),0)</f>
        <v/>
      </c>
      <c r="P176">
        <f>H176+J176-L176-N176-O176</f>
        <v/>
      </c>
      <c r="Q176">
        <f>I176+K176-M176+O176</f>
        <v/>
      </c>
      <c r="R176">
        <f>R175+Inputs!$B$20-L176-M176-N176</f>
        <v/>
      </c>
      <c r="S176">
        <f>IF(P176+Q176&lt;=0.005,1,0)</f>
        <v/>
      </c>
    </row>
    <row r="177">
      <c r="A177" t="n">
        <v>175</v>
      </c>
      <c r="B177">
        <f>E176</f>
        <v/>
      </c>
      <c r="C177">
        <f>B177*Inputs!$B$4/12</f>
        <v/>
      </c>
      <c r="D177">
        <f>MIN(B177+C177,Inputs!$B$20)</f>
        <v/>
      </c>
      <c r="E177">
        <f>B177+C177-D177</f>
        <v/>
      </c>
      <c r="F177">
        <f>F176+Inputs!$B$20-D177</f>
        <v/>
      </c>
      <c r="G177">
        <f>IF(E177&lt;=0.005,1,0)</f>
        <v/>
      </c>
      <c r="H177">
        <f>P176</f>
        <v/>
      </c>
      <c r="I177">
        <f>Q176</f>
        <v/>
      </c>
      <c r="J177">
        <f>H177*Inputs!$B$4/12</f>
        <v/>
      </c>
      <c r="K177">
        <f>I177*Inputs!$B$9/12</f>
        <v/>
      </c>
      <c r="L177">
        <f>MIN(H177+J177,Inputs!$B$17)</f>
        <v/>
      </c>
      <c r="M177">
        <f>MIN(I177+K177,MAX(0,Inputs!$B$20-L177))</f>
        <v/>
      </c>
      <c r="N177">
        <f>IF(AND(I177+K177-M177&lt;=0.000001,H177+J177-L177&gt;0),MIN(H177+J177-L177,MAX(0,Inputs!$B$20-L177-M177)),0)</f>
        <v/>
      </c>
      <c r="O177">
        <f>IF(AND(Inputs!$B$12=1,I177+K177-M177&lt;=0.000001,H177+J177-L177-N177&gt;0.000001),MIN(Inputs!$B$19,H177+J177-L177-N177),0)</f>
        <v/>
      </c>
      <c r="P177">
        <f>H177+J177-L177-N177-O177</f>
        <v/>
      </c>
      <c r="Q177">
        <f>I177+K177-M177+O177</f>
        <v/>
      </c>
      <c r="R177">
        <f>R176+Inputs!$B$20-L177-M177-N177</f>
        <v/>
      </c>
      <c r="S177">
        <f>IF(P177+Q177&lt;=0.005,1,0)</f>
        <v/>
      </c>
    </row>
    <row r="178">
      <c r="A178" t="n">
        <v>176</v>
      </c>
      <c r="B178">
        <f>E177</f>
        <v/>
      </c>
      <c r="C178">
        <f>B178*Inputs!$B$4/12</f>
        <v/>
      </c>
      <c r="D178">
        <f>MIN(B178+C178,Inputs!$B$20)</f>
        <v/>
      </c>
      <c r="E178">
        <f>B178+C178-D178</f>
        <v/>
      </c>
      <c r="F178">
        <f>F177+Inputs!$B$20-D178</f>
        <v/>
      </c>
      <c r="G178">
        <f>IF(E178&lt;=0.005,1,0)</f>
        <v/>
      </c>
      <c r="H178">
        <f>P177</f>
        <v/>
      </c>
      <c r="I178">
        <f>Q177</f>
        <v/>
      </c>
      <c r="J178">
        <f>H178*Inputs!$B$4/12</f>
        <v/>
      </c>
      <c r="K178">
        <f>I178*Inputs!$B$9/12</f>
        <v/>
      </c>
      <c r="L178">
        <f>MIN(H178+J178,Inputs!$B$17)</f>
        <v/>
      </c>
      <c r="M178">
        <f>MIN(I178+K178,MAX(0,Inputs!$B$20-L178))</f>
        <v/>
      </c>
      <c r="N178">
        <f>IF(AND(I178+K178-M178&lt;=0.000001,H178+J178-L178&gt;0),MIN(H178+J178-L178,MAX(0,Inputs!$B$20-L178-M178)),0)</f>
        <v/>
      </c>
      <c r="O178">
        <f>IF(AND(Inputs!$B$12=1,I178+K178-M178&lt;=0.000001,H178+J178-L178-N178&gt;0.000001),MIN(Inputs!$B$19,H178+J178-L178-N178),0)</f>
        <v/>
      </c>
      <c r="P178">
        <f>H178+J178-L178-N178-O178</f>
        <v/>
      </c>
      <c r="Q178">
        <f>I178+K178-M178+O178</f>
        <v/>
      </c>
      <c r="R178">
        <f>R177+Inputs!$B$20-L178-M178-N178</f>
        <v/>
      </c>
      <c r="S178">
        <f>IF(P178+Q178&lt;=0.005,1,0)</f>
        <v/>
      </c>
    </row>
    <row r="179">
      <c r="A179" t="n">
        <v>177</v>
      </c>
      <c r="B179">
        <f>E178</f>
        <v/>
      </c>
      <c r="C179">
        <f>B179*Inputs!$B$4/12</f>
        <v/>
      </c>
      <c r="D179">
        <f>MIN(B179+C179,Inputs!$B$20)</f>
        <v/>
      </c>
      <c r="E179">
        <f>B179+C179-D179</f>
        <v/>
      </c>
      <c r="F179">
        <f>F178+Inputs!$B$20-D179</f>
        <v/>
      </c>
      <c r="G179">
        <f>IF(E179&lt;=0.005,1,0)</f>
        <v/>
      </c>
      <c r="H179">
        <f>P178</f>
        <v/>
      </c>
      <c r="I179">
        <f>Q178</f>
        <v/>
      </c>
      <c r="J179">
        <f>H179*Inputs!$B$4/12</f>
        <v/>
      </c>
      <c r="K179">
        <f>I179*Inputs!$B$9/12</f>
        <v/>
      </c>
      <c r="L179">
        <f>MIN(H179+J179,Inputs!$B$17)</f>
        <v/>
      </c>
      <c r="M179">
        <f>MIN(I179+K179,MAX(0,Inputs!$B$20-L179))</f>
        <v/>
      </c>
      <c r="N179">
        <f>IF(AND(I179+K179-M179&lt;=0.000001,H179+J179-L179&gt;0),MIN(H179+J179-L179,MAX(0,Inputs!$B$20-L179-M179)),0)</f>
        <v/>
      </c>
      <c r="O179">
        <f>IF(AND(Inputs!$B$12=1,I179+K179-M179&lt;=0.000001,H179+J179-L179-N179&gt;0.000001),MIN(Inputs!$B$19,H179+J179-L179-N179),0)</f>
        <v/>
      </c>
      <c r="P179">
        <f>H179+J179-L179-N179-O179</f>
        <v/>
      </c>
      <c r="Q179">
        <f>I179+K179-M179+O179</f>
        <v/>
      </c>
      <c r="R179">
        <f>R178+Inputs!$B$20-L179-M179-N179</f>
        <v/>
      </c>
      <c r="S179">
        <f>IF(P179+Q179&lt;=0.005,1,0)</f>
        <v/>
      </c>
    </row>
    <row r="180">
      <c r="A180" t="n">
        <v>178</v>
      </c>
      <c r="B180">
        <f>E179</f>
        <v/>
      </c>
      <c r="C180">
        <f>B180*Inputs!$B$4/12</f>
        <v/>
      </c>
      <c r="D180">
        <f>MIN(B180+C180,Inputs!$B$20)</f>
        <v/>
      </c>
      <c r="E180">
        <f>B180+C180-D180</f>
        <v/>
      </c>
      <c r="F180">
        <f>F179+Inputs!$B$20-D180</f>
        <v/>
      </c>
      <c r="G180">
        <f>IF(E180&lt;=0.005,1,0)</f>
        <v/>
      </c>
      <c r="H180">
        <f>P179</f>
        <v/>
      </c>
      <c r="I180">
        <f>Q179</f>
        <v/>
      </c>
      <c r="J180">
        <f>H180*Inputs!$B$4/12</f>
        <v/>
      </c>
      <c r="K180">
        <f>I180*Inputs!$B$9/12</f>
        <v/>
      </c>
      <c r="L180">
        <f>MIN(H180+J180,Inputs!$B$17)</f>
        <v/>
      </c>
      <c r="M180">
        <f>MIN(I180+K180,MAX(0,Inputs!$B$20-L180))</f>
        <v/>
      </c>
      <c r="N180">
        <f>IF(AND(I180+K180-M180&lt;=0.000001,H180+J180-L180&gt;0),MIN(H180+J180-L180,MAX(0,Inputs!$B$20-L180-M180)),0)</f>
        <v/>
      </c>
      <c r="O180">
        <f>IF(AND(Inputs!$B$12=1,I180+K180-M180&lt;=0.000001,H180+J180-L180-N180&gt;0.000001),MIN(Inputs!$B$19,H180+J180-L180-N180),0)</f>
        <v/>
      </c>
      <c r="P180">
        <f>H180+J180-L180-N180-O180</f>
        <v/>
      </c>
      <c r="Q180">
        <f>I180+K180-M180+O180</f>
        <v/>
      </c>
      <c r="R180">
        <f>R179+Inputs!$B$20-L180-M180-N180</f>
        <v/>
      </c>
      <c r="S180">
        <f>IF(P180+Q180&lt;=0.005,1,0)</f>
        <v/>
      </c>
    </row>
    <row r="181">
      <c r="A181" t="n">
        <v>179</v>
      </c>
      <c r="B181">
        <f>E180</f>
        <v/>
      </c>
      <c r="C181">
        <f>B181*Inputs!$B$4/12</f>
        <v/>
      </c>
      <c r="D181">
        <f>MIN(B181+C181,Inputs!$B$20)</f>
        <v/>
      </c>
      <c r="E181">
        <f>B181+C181-D181</f>
        <v/>
      </c>
      <c r="F181">
        <f>F180+Inputs!$B$20-D181</f>
        <v/>
      </c>
      <c r="G181">
        <f>IF(E181&lt;=0.005,1,0)</f>
        <v/>
      </c>
      <c r="H181">
        <f>P180</f>
        <v/>
      </c>
      <c r="I181">
        <f>Q180</f>
        <v/>
      </c>
      <c r="J181">
        <f>H181*Inputs!$B$4/12</f>
        <v/>
      </c>
      <c r="K181">
        <f>I181*Inputs!$B$9/12</f>
        <v/>
      </c>
      <c r="L181">
        <f>MIN(H181+J181,Inputs!$B$17)</f>
        <v/>
      </c>
      <c r="M181">
        <f>MIN(I181+K181,MAX(0,Inputs!$B$20-L181))</f>
        <v/>
      </c>
      <c r="N181">
        <f>IF(AND(I181+K181-M181&lt;=0.000001,H181+J181-L181&gt;0),MIN(H181+J181-L181,MAX(0,Inputs!$B$20-L181-M181)),0)</f>
        <v/>
      </c>
      <c r="O181">
        <f>IF(AND(Inputs!$B$12=1,I181+K181-M181&lt;=0.000001,H181+J181-L181-N181&gt;0.000001),MIN(Inputs!$B$19,H181+J181-L181-N181),0)</f>
        <v/>
      </c>
      <c r="P181">
        <f>H181+J181-L181-N181-O181</f>
        <v/>
      </c>
      <c r="Q181">
        <f>I181+K181-M181+O181</f>
        <v/>
      </c>
      <c r="R181">
        <f>R180+Inputs!$B$20-L181-M181-N181</f>
        <v/>
      </c>
      <c r="S181">
        <f>IF(P181+Q181&lt;=0.005,1,0)</f>
        <v/>
      </c>
    </row>
    <row r="182">
      <c r="A182" t="n">
        <v>180</v>
      </c>
      <c r="B182">
        <f>E181</f>
        <v/>
      </c>
      <c r="C182">
        <f>B182*Inputs!$B$4/12</f>
        <v/>
      </c>
      <c r="D182">
        <f>MIN(B182+C182,Inputs!$B$20)</f>
        <v/>
      </c>
      <c r="E182">
        <f>B182+C182-D182</f>
        <v/>
      </c>
      <c r="F182">
        <f>F181+Inputs!$B$20-D182</f>
        <v/>
      </c>
      <c r="G182">
        <f>IF(E182&lt;=0.005,1,0)</f>
        <v/>
      </c>
      <c r="H182">
        <f>P181</f>
        <v/>
      </c>
      <c r="I182">
        <f>Q181</f>
        <v/>
      </c>
      <c r="J182">
        <f>H182*Inputs!$B$4/12</f>
        <v/>
      </c>
      <c r="K182">
        <f>I182*Inputs!$B$9/12</f>
        <v/>
      </c>
      <c r="L182">
        <f>MIN(H182+J182,Inputs!$B$17)</f>
        <v/>
      </c>
      <c r="M182">
        <f>MIN(I182+K182,MAX(0,Inputs!$B$20-L182))</f>
        <v/>
      </c>
      <c r="N182">
        <f>IF(AND(I182+K182-M182&lt;=0.000001,H182+J182-L182&gt;0),MIN(H182+J182-L182,MAX(0,Inputs!$B$20-L182-M182)),0)</f>
        <v/>
      </c>
      <c r="O182">
        <f>IF(AND(Inputs!$B$12=1,I182+K182-M182&lt;=0.000001,H182+J182-L182-N182&gt;0.000001),MIN(Inputs!$B$19,H182+J182-L182-N182),0)</f>
        <v/>
      </c>
      <c r="P182">
        <f>H182+J182-L182-N182-O182</f>
        <v/>
      </c>
      <c r="Q182">
        <f>I182+K182-M182+O182</f>
        <v/>
      </c>
      <c r="R182">
        <f>R181+Inputs!$B$20-L182-M182-N182</f>
        <v/>
      </c>
      <c r="S182">
        <f>IF(P182+Q182&lt;=0.005,1,0)</f>
        <v/>
      </c>
    </row>
    <row r="183">
      <c r="A183" t="n">
        <v>181</v>
      </c>
      <c r="B183">
        <f>E182</f>
        <v/>
      </c>
      <c r="C183">
        <f>B183*Inputs!$B$4/12</f>
        <v/>
      </c>
      <c r="D183">
        <f>MIN(B183+C183,Inputs!$B$20)</f>
        <v/>
      </c>
      <c r="E183">
        <f>B183+C183-D183</f>
        <v/>
      </c>
      <c r="F183">
        <f>F182+Inputs!$B$20-D183</f>
        <v/>
      </c>
      <c r="G183">
        <f>IF(E183&lt;=0.005,1,0)</f>
        <v/>
      </c>
      <c r="H183">
        <f>P182</f>
        <v/>
      </c>
      <c r="I183">
        <f>Q182</f>
        <v/>
      </c>
      <c r="J183">
        <f>H183*Inputs!$B$4/12</f>
        <v/>
      </c>
      <c r="K183">
        <f>I183*Inputs!$B$9/12</f>
        <v/>
      </c>
      <c r="L183">
        <f>MIN(H183+J183,Inputs!$B$17)</f>
        <v/>
      </c>
      <c r="M183">
        <f>MIN(I183+K183,MAX(0,Inputs!$B$20-L183))</f>
        <v/>
      </c>
      <c r="N183">
        <f>IF(AND(I183+K183-M183&lt;=0.000001,H183+J183-L183&gt;0),MIN(H183+J183-L183,MAX(0,Inputs!$B$20-L183-M183)),0)</f>
        <v/>
      </c>
      <c r="O183">
        <f>IF(AND(Inputs!$B$12=1,I183+K183-M183&lt;=0.000001,H183+J183-L183-N183&gt;0.000001),MIN(Inputs!$B$19,H183+J183-L183-N183),0)</f>
        <v/>
      </c>
      <c r="P183">
        <f>H183+J183-L183-N183-O183</f>
        <v/>
      </c>
      <c r="Q183">
        <f>I183+K183-M183+O183</f>
        <v/>
      </c>
      <c r="R183">
        <f>R182+Inputs!$B$20-L183-M183-N183</f>
        <v/>
      </c>
      <c r="S183">
        <f>IF(P183+Q183&lt;=0.005,1,0)</f>
        <v/>
      </c>
    </row>
    <row r="184">
      <c r="A184" t="n">
        <v>182</v>
      </c>
      <c r="B184">
        <f>E183</f>
        <v/>
      </c>
      <c r="C184">
        <f>B184*Inputs!$B$4/12</f>
        <v/>
      </c>
      <c r="D184">
        <f>MIN(B184+C184,Inputs!$B$20)</f>
        <v/>
      </c>
      <c r="E184">
        <f>B184+C184-D184</f>
        <v/>
      </c>
      <c r="F184">
        <f>F183+Inputs!$B$20-D184</f>
        <v/>
      </c>
      <c r="G184">
        <f>IF(E184&lt;=0.005,1,0)</f>
        <v/>
      </c>
      <c r="H184">
        <f>P183</f>
        <v/>
      </c>
      <c r="I184">
        <f>Q183</f>
        <v/>
      </c>
      <c r="J184">
        <f>H184*Inputs!$B$4/12</f>
        <v/>
      </c>
      <c r="K184">
        <f>I184*Inputs!$B$9/12</f>
        <v/>
      </c>
      <c r="L184">
        <f>MIN(H184+J184,Inputs!$B$17)</f>
        <v/>
      </c>
      <c r="M184">
        <f>MIN(I184+K184,MAX(0,Inputs!$B$20-L184))</f>
        <v/>
      </c>
      <c r="N184">
        <f>IF(AND(I184+K184-M184&lt;=0.000001,H184+J184-L184&gt;0),MIN(H184+J184-L184,MAX(0,Inputs!$B$20-L184-M184)),0)</f>
        <v/>
      </c>
      <c r="O184">
        <f>IF(AND(Inputs!$B$12=1,I184+K184-M184&lt;=0.000001,H184+J184-L184-N184&gt;0.000001),MIN(Inputs!$B$19,H184+J184-L184-N184),0)</f>
        <v/>
      </c>
      <c r="P184">
        <f>H184+J184-L184-N184-O184</f>
        <v/>
      </c>
      <c r="Q184">
        <f>I184+K184-M184+O184</f>
        <v/>
      </c>
      <c r="R184">
        <f>R183+Inputs!$B$20-L184-M184-N184</f>
        <v/>
      </c>
      <c r="S184">
        <f>IF(P184+Q184&lt;=0.005,1,0)</f>
        <v/>
      </c>
    </row>
    <row r="185">
      <c r="A185" t="n">
        <v>183</v>
      </c>
      <c r="B185">
        <f>E184</f>
        <v/>
      </c>
      <c r="C185">
        <f>B185*Inputs!$B$4/12</f>
        <v/>
      </c>
      <c r="D185">
        <f>MIN(B185+C185,Inputs!$B$20)</f>
        <v/>
      </c>
      <c r="E185">
        <f>B185+C185-D185</f>
        <v/>
      </c>
      <c r="F185">
        <f>F184+Inputs!$B$20-D185</f>
        <v/>
      </c>
      <c r="G185">
        <f>IF(E185&lt;=0.005,1,0)</f>
        <v/>
      </c>
      <c r="H185">
        <f>P184</f>
        <v/>
      </c>
      <c r="I185">
        <f>Q184</f>
        <v/>
      </c>
      <c r="J185">
        <f>H185*Inputs!$B$4/12</f>
        <v/>
      </c>
      <c r="K185">
        <f>I185*Inputs!$B$9/12</f>
        <v/>
      </c>
      <c r="L185">
        <f>MIN(H185+J185,Inputs!$B$17)</f>
        <v/>
      </c>
      <c r="M185">
        <f>MIN(I185+K185,MAX(0,Inputs!$B$20-L185))</f>
        <v/>
      </c>
      <c r="N185">
        <f>IF(AND(I185+K185-M185&lt;=0.000001,H185+J185-L185&gt;0),MIN(H185+J185-L185,MAX(0,Inputs!$B$20-L185-M185)),0)</f>
        <v/>
      </c>
      <c r="O185">
        <f>IF(AND(Inputs!$B$12=1,I185+K185-M185&lt;=0.000001,H185+J185-L185-N185&gt;0.000001),MIN(Inputs!$B$19,H185+J185-L185-N185),0)</f>
        <v/>
      </c>
      <c r="P185">
        <f>H185+J185-L185-N185-O185</f>
        <v/>
      </c>
      <c r="Q185">
        <f>I185+K185-M185+O185</f>
        <v/>
      </c>
      <c r="R185">
        <f>R184+Inputs!$B$20-L185-M185-N185</f>
        <v/>
      </c>
      <c r="S185">
        <f>IF(P185+Q185&lt;=0.005,1,0)</f>
        <v/>
      </c>
    </row>
    <row r="186">
      <c r="A186" t="n">
        <v>184</v>
      </c>
      <c r="B186">
        <f>E185</f>
        <v/>
      </c>
      <c r="C186">
        <f>B186*Inputs!$B$4/12</f>
        <v/>
      </c>
      <c r="D186">
        <f>MIN(B186+C186,Inputs!$B$20)</f>
        <v/>
      </c>
      <c r="E186">
        <f>B186+C186-D186</f>
        <v/>
      </c>
      <c r="F186">
        <f>F185+Inputs!$B$20-D186</f>
        <v/>
      </c>
      <c r="G186">
        <f>IF(E186&lt;=0.005,1,0)</f>
        <v/>
      </c>
      <c r="H186">
        <f>P185</f>
        <v/>
      </c>
      <c r="I186">
        <f>Q185</f>
        <v/>
      </c>
      <c r="J186">
        <f>H186*Inputs!$B$4/12</f>
        <v/>
      </c>
      <c r="K186">
        <f>I186*Inputs!$B$9/12</f>
        <v/>
      </c>
      <c r="L186">
        <f>MIN(H186+J186,Inputs!$B$17)</f>
        <v/>
      </c>
      <c r="M186">
        <f>MIN(I186+K186,MAX(0,Inputs!$B$20-L186))</f>
        <v/>
      </c>
      <c r="N186">
        <f>IF(AND(I186+K186-M186&lt;=0.000001,H186+J186-L186&gt;0),MIN(H186+J186-L186,MAX(0,Inputs!$B$20-L186-M186)),0)</f>
        <v/>
      </c>
      <c r="O186">
        <f>IF(AND(Inputs!$B$12=1,I186+K186-M186&lt;=0.000001,H186+J186-L186-N186&gt;0.000001),MIN(Inputs!$B$19,H186+J186-L186-N186),0)</f>
        <v/>
      </c>
      <c r="P186">
        <f>H186+J186-L186-N186-O186</f>
        <v/>
      </c>
      <c r="Q186">
        <f>I186+K186-M186+O186</f>
        <v/>
      </c>
      <c r="R186">
        <f>R185+Inputs!$B$20-L186-M186-N186</f>
        <v/>
      </c>
      <c r="S186">
        <f>IF(P186+Q186&lt;=0.005,1,0)</f>
        <v/>
      </c>
    </row>
    <row r="187">
      <c r="A187" t="n">
        <v>185</v>
      </c>
      <c r="B187">
        <f>E186</f>
        <v/>
      </c>
      <c r="C187">
        <f>B187*Inputs!$B$4/12</f>
        <v/>
      </c>
      <c r="D187">
        <f>MIN(B187+C187,Inputs!$B$20)</f>
        <v/>
      </c>
      <c r="E187">
        <f>B187+C187-D187</f>
        <v/>
      </c>
      <c r="F187">
        <f>F186+Inputs!$B$20-D187</f>
        <v/>
      </c>
      <c r="G187">
        <f>IF(E187&lt;=0.005,1,0)</f>
        <v/>
      </c>
      <c r="H187">
        <f>P186</f>
        <v/>
      </c>
      <c r="I187">
        <f>Q186</f>
        <v/>
      </c>
      <c r="J187">
        <f>H187*Inputs!$B$4/12</f>
        <v/>
      </c>
      <c r="K187">
        <f>I187*Inputs!$B$9/12</f>
        <v/>
      </c>
      <c r="L187">
        <f>MIN(H187+J187,Inputs!$B$17)</f>
        <v/>
      </c>
      <c r="M187">
        <f>MIN(I187+K187,MAX(0,Inputs!$B$20-L187))</f>
        <v/>
      </c>
      <c r="N187">
        <f>IF(AND(I187+K187-M187&lt;=0.000001,H187+J187-L187&gt;0),MIN(H187+J187-L187,MAX(0,Inputs!$B$20-L187-M187)),0)</f>
        <v/>
      </c>
      <c r="O187">
        <f>IF(AND(Inputs!$B$12=1,I187+K187-M187&lt;=0.000001,H187+J187-L187-N187&gt;0.000001),MIN(Inputs!$B$19,H187+J187-L187-N187),0)</f>
        <v/>
      </c>
      <c r="P187">
        <f>H187+J187-L187-N187-O187</f>
        <v/>
      </c>
      <c r="Q187">
        <f>I187+K187-M187+O187</f>
        <v/>
      </c>
      <c r="R187">
        <f>R186+Inputs!$B$20-L187-M187-N187</f>
        <v/>
      </c>
      <c r="S187">
        <f>IF(P187+Q187&lt;=0.005,1,0)</f>
        <v/>
      </c>
    </row>
    <row r="188">
      <c r="A188" t="n">
        <v>186</v>
      </c>
      <c r="B188">
        <f>E187</f>
        <v/>
      </c>
      <c r="C188">
        <f>B188*Inputs!$B$4/12</f>
        <v/>
      </c>
      <c r="D188">
        <f>MIN(B188+C188,Inputs!$B$20)</f>
        <v/>
      </c>
      <c r="E188">
        <f>B188+C188-D188</f>
        <v/>
      </c>
      <c r="F188">
        <f>F187+Inputs!$B$20-D188</f>
        <v/>
      </c>
      <c r="G188">
        <f>IF(E188&lt;=0.005,1,0)</f>
        <v/>
      </c>
      <c r="H188">
        <f>P187</f>
        <v/>
      </c>
      <c r="I188">
        <f>Q187</f>
        <v/>
      </c>
      <c r="J188">
        <f>H188*Inputs!$B$4/12</f>
        <v/>
      </c>
      <c r="K188">
        <f>I188*Inputs!$B$9/12</f>
        <v/>
      </c>
      <c r="L188">
        <f>MIN(H188+J188,Inputs!$B$17)</f>
        <v/>
      </c>
      <c r="M188">
        <f>MIN(I188+K188,MAX(0,Inputs!$B$20-L188))</f>
        <v/>
      </c>
      <c r="N188">
        <f>IF(AND(I188+K188-M188&lt;=0.000001,H188+J188-L188&gt;0),MIN(H188+J188-L188,MAX(0,Inputs!$B$20-L188-M188)),0)</f>
        <v/>
      </c>
      <c r="O188">
        <f>IF(AND(Inputs!$B$12=1,I188+K188-M188&lt;=0.000001,H188+J188-L188-N188&gt;0.000001),MIN(Inputs!$B$19,H188+J188-L188-N188),0)</f>
        <v/>
      </c>
      <c r="P188">
        <f>H188+J188-L188-N188-O188</f>
        <v/>
      </c>
      <c r="Q188">
        <f>I188+K188-M188+O188</f>
        <v/>
      </c>
      <c r="R188">
        <f>R187+Inputs!$B$20-L188-M188-N188</f>
        <v/>
      </c>
      <c r="S188">
        <f>IF(P188+Q188&lt;=0.005,1,0)</f>
        <v/>
      </c>
    </row>
    <row r="189">
      <c r="A189" t="n">
        <v>187</v>
      </c>
      <c r="B189">
        <f>E188</f>
        <v/>
      </c>
      <c r="C189">
        <f>B189*Inputs!$B$4/12</f>
        <v/>
      </c>
      <c r="D189">
        <f>MIN(B189+C189,Inputs!$B$20)</f>
        <v/>
      </c>
      <c r="E189">
        <f>B189+C189-D189</f>
        <v/>
      </c>
      <c r="F189">
        <f>F188+Inputs!$B$20-D189</f>
        <v/>
      </c>
      <c r="G189">
        <f>IF(E189&lt;=0.005,1,0)</f>
        <v/>
      </c>
      <c r="H189">
        <f>P188</f>
        <v/>
      </c>
      <c r="I189">
        <f>Q188</f>
        <v/>
      </c>
      <c r="J189">
        <f>H189*Inputs!$B$4/12</f>
        <v/>
      </c>
      <c r="K189">
        <f>I189*Inputs!$B$9/12</f>
        <v/>
      </c>
      <c r="L189">
        <f>MIN(H189+J189,Inputs!$B$17)</f>
        <v/>
      </c>
      <c r="M189">
        <f>MIN(I189+K189,MAX(0,Inputs!$B$20-L189))</f>
        <v/>
      </c>
      <c r="N189">
        <f>IF(AND(I189+K189-M189&lt;=0.000001,H189+J189-L189&gt;0),MIN(H189+J189-L189,MAX(0,Inputs!$B$20-L189-M189)),0)</f>
        <v/>
      </c>
      <c r="O189">
        <f>IF(AND(Inputs!$B$12=1,I189+K189-M189&lt;=0.000001,H189+J189-L189-N189&gt;0.000001),MIN(Inputs!$B$19,H189+J189-L189-N189),0)</f>
        <v/>
      </c>
      <c r="P189">
        <f>H189+J189-L189-N189-O189</f>
        <v/>
      </c>
      <c r="Q189">
        <f>I189+K189-M189+O189</f>
        <v/>
      </c>
      <c r="R189">
        <f>R188+Inputs!$B$20-L189-M189-N189</f>
        <v/>
      </c>
      <c r="S189">
        <f>IF(P189+Q189&lt;=0.005,1,0)</f>
        <v/>
      </c>
    </row>
    <row r="190">
      <c r="A190" t="n">
        <v>188</v>
      </c>
      <c r="B190">
        <f>E189</f>
        <v/>
      </c>
      <c r="C190">
        <f>B190*Inputs!$B$4/12</f>
        <v/>
      </c>
      <c r="D190">
        <f>MIN(B190+C190,Inputs!$B$20)</f>
        <v/>
      </c>
      <c r="E190">
        <f>B190+C190-D190</f>
        <v/>
      </c>
      <c r="F190">
        <f>F189+Inputs!$B$20-D190</f>
        <v/>
      </c>
      <c r="G190">
        <f>IF(E190&lt;=0.005,1,0)</f>
        <v/>
      </c>
      <c r="H190">
        <f>P189</f>
        <v/>
      </c>
      <c r="I190">
        <f>Q189</f>
        <v/>
      </c>
      <c r="J190">
        <f>H190*Inputs!$B$4/12</f>
        <v/>
      </c>
      <c r="K190">
        <f>I190*Inputs!$B$9/12</f>
        <v/>
      </c>
      <c r="L190">
        <f>MIN(H190+J190,Inputs!$B$17)</f>
        <v/>
      </c>
      <c r="M190">
        <f>MIN(I190+K190,MAX(0,Inputs!$B$20-L190))</f>
        <v/>
      </c>
      <c r="N190">
        <f>IF(AND(I190+K190-M190&lt;=0.000001,H190+J190-L190&gt;0),MIN(H190+J190-L190,MAX(0,Inputs!$B$20-L190-M190)),0)</f>
        <v/>
      </c>
      <c r="O190">
        <f>IF(AND(Inputs!$B$12=1,I190+K190-M190&lt;=0.000001,H190+J190-L190-N190&gt;0.000001),MIN(Inputs!$B$19,H190+J190-L190-N190),0)</f>
        <v/>
      </c>
      <c r="P190">
        <f>H190+J190-L190-N190-O190</f>
        <v/>
      </c>
      <c r="Q190">
        <f>I190+K190-M190+O190</f>
        <v/>
      </c>
      <c r="R190">
        <f>R189+Inputs!$B$20-L190-M190-N190</f>
        <v/>
      </c>
      <c r="S190">
        <f>IF(P190+Q190&lt;=0.005,1,0)</f>
        <v/>
      </c>
    </row>
    <row r="191">
      <c r="A191" t="n">
        <v>189</v>
      </c>
      <c r="B191">
        <f>E190</f>
        <v/>
      </c>
      <c r="C191">
        <f>B191*Inputs!$B$4/12</f>
        <v/>
      </c>
      <c r="D191">
        <f>MIN(B191+C191,Inputs!$B$20)</f>
        <v/>
      </c>
      <c r="E191">
        <f>B191+C191-D191</f>
        <v/>
      </c>
      <c r="F191">
        <f>F190+Inputs!$B$20-D191</f>
        <v/>
      </c>
      <c r="G191">
        <f>IF(E191&lt;=0.005,1,0)</f>
        <v/>
      </c>
      <c r="H191">
        <f>P190</f>
        <v/>
      </c>
      <c r="I191">
        <f>Q190</f>
        <v/>
      </c>
      <c r="J191">
        <f>H191*Inputs!$B$4/12</f>
        <v/>
      </c>
      <c r="K191">
        <f>I191*Inputs!$B$9/12</f>
        <v/>
      </c>
      <c r="L191">
        <f>MIN(H191+J191,Inputs!$B$17)</f>
        <v/>
      </c>
      <c r="M191">
        <f>MIN(I191+K191,MAX(0,Inputs!$B$20-L191))</f>
        <v/>
      </c>
      <c r="N191">
        <f>IF(AND(I191+K191-M191&lt;=0.000001,H191+J191-L191&gt;0),MIN(H191+J191-L191,MAX(0,Inputs!$B$20-L191-M191)),0)</f>
        <v/>
      </c>
      <c r="O191">
        <f>IF(AND(Inputs!$B$12=1,I191+K191-M191&lt;=0.000001,H191+J191-L191-N191&gt;0.000001),MIN(Inputs!$B$19,H191+J191-L191-N191),0)</f>
        <v/>
      </c>
      <c r="P191">
        <f>H191+J191-L191-N191-O191</f>
        <v/>
      </c>
      <c r="Q191">
        <f>I191+K191-M191+O191</f>
        <v/>
      </c>
      <c r="R191">
        <f>R190+Inputs!$B$20-L191-M191-N191</f>
        <v/>
      </c>
      <c r="S191">
        <f>IF(P191+Q191&lt;=0.005,1,0)</f>
        <v/>
      </c>
    </row>
    <row r="192">
      <c r="A192" t="n">
        <v>190</v>
      </c>
      <c r="B192">
        <f>E191</f>
        <v/>
      </c>
      <c r="C192">
        <f>B192*Inputs!$B$4/12</f>
        <v/>
      </c>
      <c r="D192">
        <f>MIN(B192+C192,Inputs!$B$20)</f>
        <v/>
      </c>
      <c r="E192">
        <f>B192+C192-D192</f>
        <v/>
      </c>
      <c r="F192">
        <f>F191+Inputs!$B$20-D192</f>
        <v/>
      </c>
      <c r="G192">
        <f>IF(E192&lt;=0.005,1,0)</f>
        <v/>
      </c>
      <c r="H192">
        <f>P191</f>
        <v/>
      </c>
      <c r="I192">
        <f>Q191</f>
        <v/>
      </c>
      <c r="J192">
        <f>H192*Inputs!$B$4/12</f>
        <v/>
      </c>
      <c r="K192">
        <f>I192*Inputs!$B$9/12</f>
        <v/>
      </c>
      <c r="L192">
        <f>MIN(H192+J192,Inputs!$B$17)</f>
        <v/>
      </c>
      <c r="M192">
        <f>MIN(I192+K192,MAX(0,Inputs!$B$20-L192))</f>
        <v/>
      </c>
      <c r="N192">
        <f>IF(AND(I192+K192-M192&lt;=0.000001,H192+J192-L192&gt;0),MIN(H192+J192-L192,MAX(0,Inputs!$B$20-L192-M192)),0)</f>
        <v/>
      </c>
      <c r="O192">
        <f>IF(AND(Inputs!$B$12=1,I192+K192-M192&lt;=0.000001,H192+J192-L192-N192&gt;0.000001),MIN(Inputs!$B$19,H192+J192-L192-N192),0)</f>
        <v/>
      </c>
      <c r="P192">
        <f>H192+J192-L192-N192-O192</f>
        <v/>
      </c>
      <c r="Q192">
        <f>I192+K192-M192+O192</f>
        <v/>
      </c>
      <c r="R192">
        <f>R191+Inputs!$B$20-L192-M192-N192</f>
        <v/>
      </c>
      <c r="S192">
        <f>IF(P192+Q192&lt;=0.005,1,0)</f>
        <v/>
      </c>
    </row>
    <row r="193">
      <c r="A193" t="n">
        <v>191</v>
      </c>
      <c r="B193">
        <f>E192</f>
        <v/>
      </c>
      <c r="C193">
        <f>B193*Inputs!$B$4/12</f>
        <v/>
      </c>
      <c r="D193">
        <f>MIN(B193+C193,Inputs!$B$20)</f>
        <v/>
      </c>
      <c r="E193">
        <f>B193+C193-D193</f>
        <v/>
      </c>
      <c r="F193">
        <f>F192+Inputs!$B$20-D193</f>
        <v/>
      </c>
      <c r="G193">
        <f>IF(E193&lt;=0.005,1,0)</f>
        <v/>
      </c>
      <c r="H193">
        <f>P192</f>
        <v/>
      </c>
      <c r="I193">
        <f>Q192</f>
        <v/>
      </c>
      <c r="J193">
        <f>H193*Inputs!$B$4/12</f>
        <v/>
      </c>
      <c r="K193">
        <f>I193*Inputs!$B$9/12</f>
        <v/>
      </c>
      <c r="L193">
        <f>MIN(H193+J193,Inputs!$B$17)</f>
        <v/>
      </c>
      <c r="M193">
        <f>MIN(I193+K193,MAX(0,Inputs!$B$20-L193))</f>
        <v/>
      </c>
      <c r="N193">
        <f>IF(AND(I193+K193-M193&lt;=0.000001,H193+J193-L193&gt;0),MIN(H193+J193-L193,MAX(0,Inputs!$B$20-L193-M193)),0)</f>
        <v/>
      </c>
      <c r="O193">
        <f>IF(AND(Inputs!$B$12=1,I193+K193-M193&lt;=0.000001,H193+J193-L193-N193&gt;0.000001),MIN(Inputs!$B$19,H193+J193-L193-N193),0)</f>
        <v/>
      </c>
      <c r="P193">
        <f>H193+J193-L193-N193-O193</f>
        <v/>
      </c>
      <c r="Q193">
        <f>I193+K193-M193+O193</f>
        <v/>
      </c>
      <c r="R193">
        <f>R192+Inputs!$B$20-L193-M193-N193</f>
        <v/>
      </c>
      <c r="S193">
        <f>IF(P193+Q193&lt;=0.005,1,0)</f>
        <v/>
      </c>
    </row>
    <row r="194">
      <c r="A194" t="n">
        <v>192</v>
      </c>
      <c r="B194">
        <f>E193</f>
        <v/>
      </c>
      <c r="C194">
        <f>B194*Inputs!$B$4/12</f>
        <v/>
      </c>
      <c r="D194">
        <f>MIN(B194+C194,Inputs!$B$20)</f>
        <v/>
      </c>
      <c r="E194">
        <f>B194+C194-D194</f>
        <v/>
      </c>
      <c r="F194">
        <f>F193+Inputs!$B$20-D194</f>
        <v/>
      </c>
      <c r="G194">
        <f>IF(E194&lt;=0.005,1,0)</f>
        <v/>
      </c>
      <c r="H194">
        <f>P193</f>
        <v/>
      </c>
      <c r="I194">
        <f>Q193</f>
        <v/>
      </c>
      <c r="J194">
        <f>H194*Inputs!$B$4/12</f>
        <v/>
      </c>
      <c r="K194">
        <f>I194*Inputs!$B$9/12</f>
        <v/>
      </c>
      <c r="L194">
        <f>MIN(H194+J194,Inputs!$B$17)</f>
        <v/>
      </c>
      <c r="M194">
        <f>MIN(I194+K194,MAX(0,Inputs!$B$20-L194))</f>
        <v/>
      </c>
      <c r="N194">
        <f>IF(AND(I194+K194-M194&lt;=0.000001,H194+J194-L194&gt;0),MIN(H194+J194-L194,MAX(0,Inputs!$B$20-L194-M194)),0)</f>
        <v/>
      </c>
      <c r="O194">
        <f>IF(AND(Inputs!$B$12=1,I194+K194-M194&lt;=0.000001,H194+J194-L194-N194&gt;0.000001),MIN(Inputs!$B$19,H194+J194-L194-N194),0)</f>
        <v/>
      </c>
      <c r="P194">
        <f>H194+J194-L194-N194-O194</f>
        <v/>
      </c>
      <c r="Q194">
        <f>I194+K194-M194+O194</f>
        <v/>
      </c>
      <c r="R194">
        <f>R193+Inputs!$B$20-L194-M194-N194</f>
        <v/>
      </c>
      <c r="S194">
        <f>IF(P194+Q194&lt;=0.005,1,0)</f>
        <v/>
      </c>
    </row>
    <row r="195">
      <c r="A195" t="n">
        <v>193</v>
      </c>
      <c r="B195">
        <f>E194</f>
        <v/>
      </c>
      <c r="C195">
        <f>B195*Inputs!$B$4/12</f>
        <v/>
      </c>
      <c r="D195">
        <f>MIN(B195+C195,Inputs!$B$20)</f>
        <v/>
      </c>
      <c r="E195">
        <f>B195+C195-D195</f>
        <v/>
      </c>
      <c r="F195">
        <f>F194+Inputs!$B$20-D195</f>
        <v/>
      </c>
      <c r="G195">
        <f>IF(E195&lt;=0.005,1,0)</f>
        <v/>
      </c>
      <c r="H195">
        <f>P194</f>
        <v/>
      </c>
      <c r="I195">
        <f>Q194</f>
        <v/>
      </c>
      <c r="J195">
        <f>H195*Inputs!$B$4/12</f>
        <v/>
      </c>
      <c r="K195">
        <f>I195*Inputs!$B$9/12</f>
        <v/>
      </c>
      <c r="L195">
        <f>MIN(H195+J195,Inputs!$B$17)</f>
        <v/>
      </c>
      <c r="M195">
        <f>MIN(I195+K195,MAX(0,Inputs!$B$20-L195))</f>
        <v/>
      </c>
      <c r="N195">
        <f>IF(AND(I195+K195-M195&lt;=0.000001,H195+J195-L195&gt;0),MIN(H195+J195-L195,MAX(0,Inputs!$B$20-L195-M195)),0)</f>
        <v/>
      </c>
      <c r="O195">
        <f>IF(AND(Inputs!$B$12=1,I195+K195-M195&lt;=0.000001,H195+J195-L195-N195&gt;0.000001),MIN(Inputs!$B$19,H195+J195-L195-N195),0)</f>
        <v/>
      </c>
      <c r="P195">
        <f>H195+J195-L195-N195-O195</f>
        <v/>
      </c>
      <c r="Q195">
        <f>I195+K195-M195+O195</f>
        <v/>
      </c>
      <c r="R195">
        <f>R194+Inputs!$B$20-L195-M195-N195</f>
        <v/>
      </c>
      <c r="S195">
        <f>IF(P195+Q195&lt;=0.005,1,0)</f>
        <v/>
      </c>
    </row>
    <row r="196">
      <c r="A196" t="n">
        <v>194</v>
      </c>
      <c r="B196">
        <f>E195</f>
        <v/>
      </c>
      <c r="C196">
        <f>B196*Inputs!$B$4/12</f>
        <v/>
      </c>
      <c r="D196">
        <f>MIN(B196+C196,Inputs!$B$20)</f>
        <v/>
      </c>
      <c r="E196">
        <f>B196+C196-D196</f>
        <v/>
      </c>
      <c r="F196">
        <f>F195+Inputs!$B$20-D196</f>
        <v/>
      </c>
      <c r="G196">
        <f>IF(E196&lt;=0.005,1,0)</f>
        <v/>
      </c>
      <c r="H196">
        <f>P195</f>
        <v/>
      </c>
      <c r="I196">
        <f>Q195</f>
        <v/>
      </c>
      <c r="J196">
        <f>H196*Inputs!$B$4/12</f>
        <v/>
      </c>
      <c r="K196">
        <f>I196*Inputs!$B$9/12</f>
        <v/>
      </c>
      <c r="L196">
        <f>MIN(H196+J196,Inputs!$B$17)</f>
        <v/>
      </c>
      <c r="M196">
        <f>MIN(I196+K196,MAX(0,Inputs!$B$20-L196))</f>
        <v/>
      </c>
      <c r="N196">
        <f>IF(AND(I196+K196-M196&lt;=0.000001,H196+J196-L196&gt;0),MIN(H196+J196-L196,MAX(0,Inputs!$B$20-L196-M196)),0)</f>
        <v/>
      </c>
      <c r="O196">
        <f>IF(AND(Inputs!$B$12=1,I196+K196-M196&lt;=0.000001,H196+J196-L196-N196&gt;0.000001),MIN(Inputs!$B$19,H196+J196-L196-N196),0)</f>
        <v/>
      </c>
      <c r="P196">
        <f>H196+J196-L196-N196-O196</f>
        <v/>
      </c>
      <c r="Q196">
        <f>I196+K196-M196+O196</f>
        <v/>
      </c>
      <c r="R196">
        <f>R195+Inputs!$B$20-L196-M196-N196</f>
        <v/>
      </c>
      <c r="S196">
        <f>IF(P196+Q196&lt;=0.005,1,0)</f>
        <v/>
      </c>
    </row>
    <row r="197">
      <c r="A197" t="n">
        <v>195</v>
      </c>
      <c r="B197">
        <f>E196</f>
        <v/>
      </c>
      <c r="C197">
        <f>B197*Inputs!$B$4/12</f>
        <v/>
      </c>
      <c r="D197">
        <f>MIN(B197+C197,Inputs!$B$20)</f>
        <v/>
      </c>
      <c r="E197">
        <f>B197+C197-D197</f>
        <v/>
      </c>
      <c r="F197">
        <f>F196+Inputs!$B$20-D197</f>
        <v/>
      </c>
      <c r="G197">
        <f>IF(E197&lt;=0.005,1,0)</f>
        <v/>
      </c>
      <c r="H197">
        <f>P196</f>
        <v/>
      </c>
      <c r="I197">
        <f>Q196</f>
        <v/>
      </c>
      <c r="J197">
        <f>H197*Inputs!$B$4/12</f>
        <v/>
      </c>
      <c r="K197">
        <f>I197*Inputs!$B$9/12</f>
        <v/>
      </c>
      <c r="L197">
        <f>MIN(H197+J197,Inputs!$B$17)</f>
        <v/>
      </c>
      <c r="M197">
        <f>MIN(I197+K197,MAX(0,Inputs!$B$20-L197))</f>
        <v/>
      </c>
      <c r="N197">
        <f>IF(AND(I197+K197-M197&lt;=0.000001,H197+J197-L197&gt;0),MIN(H197+J197-L197,MAX(0,Inputs!$B$20-L197-M197)),0)</f>
        <v/>
      </c>
      <c r="O197">
        <f>IF(AND(Inputs!$B$12=1,I197+K197-M197&lt;=0.000001,H197+J197-L197-N197&gt;0.000001),MIN(Inputs!$B$19,H197+J197-L197-N197),0)</f>
        <v/>
      </c>
      <c r="P197">
        <f>H197+J197-L197-N197-O197</f>
        <v/>
      </c>
      <c r="Q197">
        <f>I197+K197-M197+O197</f>
        <v/>
      </c>
      <c r="R197">
        <f>R196+Inputs!$B$20-L197-M197-N197</f>
        <v/>
      </c>
      <c r="S197">
        <f>IF(P197+Q197&lt;=0.005,1,0)</f>
        <v/>
      </c>
    </row>
    <row r="198">
      <c r="A198" t="n">
        <v>196</v>
      </c>
      <c r="B198">
        <f>E197</f>
        <v/>
      </c>
      <c r="C198">
        <f>B198*Inputs!$B$4/12</f>
        <v/>
      </c>
      <c r="D198">
        <f>MIN(B198+C198,Inputs!$B$20)</f>
        <v/>
      </c>
      <c r="E198">
        <f>B198+C198-D198</f>
        <v/>
      </c>
      <c r="F198">
        <f>F197+Inputs!$B$20-D198</f>
        <v/>
      </c>
      <c r="G198">
        <f>IF(E198&lt;=0.005,1,0)</f>
        <v/>
      </c>
      <c r="H198">
        <f>P197</f>
        <v/>
      </c>
      <c r="I198">
        <f>Q197</f>
        <v/>
      </c>
      <c r="J198">
        <f>H198*Inputs!$B$4/12</f>
        <v/>
      </c>
      <c r="K198">
        <f>I198*Inputs!$B$9/12</f>
        <v/>
      </c>
      <c r="L198">
        <f>MIN(H198+J198,Inputs!$B$17)</f>
        <v/>
      </c>
      <c r="M198">
        <f>MIN(I198+K198,MAX(0,Inputs!$B$20-L198))</f>
        <v/>
      </c>
      <c r="N198">
        <f>IF(AND(I198+K198-M198&lt;=0.000001,H198+J198-L198&gt;0),MIN(H198+J198-L198,MAX(0,Inputs!$B$20-L198-M198)),0)</f>
        <v/>
      </c>
      <c r="O198">
        <f>IF(AND(Inputs!$B$12=1,I198+K198-M198&lt;=0.000001,H198+J198-L198-N198&gt;0.000001),MIN(Inputs!$B$19,H198+J198-L198-N198),0)</f>
        <v/>
      </c>
      <c r="P198">
        <f>H198+J198-L198-N198-O198</f>
        <v/>
      </c>
      <c r="Q198">
        <f>I198+K198-M198+O198</f>
        <v/>
      </c>
      <c r="R198">
        <f>R197+Inputs!$B$20-L198-M198-N198</f>
        <v/>
      </c>
      <c r="S198">
        <f>IF(P198+Q198&lt;=0.005,1,0)</f>
        <v/>
      </c>
    </row>
    <row r="199">
      <c r="A199" t="n">
        <v>197</v>
      </c>
      <c r="B199">
        <f>E198</f>
        <v/>
      </c>
      <c r="C199">
        <f>B199*Inputs!$B$4/12</f>
        <v/>
      </c>
      <c r="D199">
        <f>MIN(B199+C199,Inputs!$B$20)</f>
        <v/>
      </c>
      <c r="E199">
        <f>B199+C199-D199</f>
        <v/>
      </c>
      <c r="F199">
        <f>F198+Inputs!$B$20-D199</f>
        <v/>
      </c>
      <c r="G199">
        <f>IF(E199&lt;=0.005,1,0)</f>
        <v/>
      </c>
      <c r="H199">
        <f>P198</f>
        <v/>
      </c>
      <c r="I199">
        <f>Q198</f>
        <v/>
      </c>
      <c r="J199">
        <f>H199*Inputs!$B$4/12</f>
        <v/>
      </c>
      <c r="K199">
        <f>I199*Inputs!$B$9/12</f>
        <v/>
      </c>
      <c r="L199">
        <f>MIN(H199+J199,Inputs!$B$17)</f>
        <v/>
      </c>
      <c r="M199">
        <f>MIN(I199+K199,MAX(0,Inputs!$B$20-L199))</f>
        <v/>
      </c>
      <c r="N199">
        <f>IF(AND(I199+K199-M199&lt;=0.000001,H199+J199-L199&gt;0),MIN(H199+J199-L199,MAX(0,Inputs!$B$20-L199-M199)),0)</f>
        <v/>
      </c>
      <c r="O199">
        <f>IF(AND(Inputs!$B$12=1,I199+K199-M199&lt;=0.000001,H199+J199-L199-N199&gt;0.000001),MIN(Inputs!$B$19,H199+J199-L199-N199),0)</f>
        <v/>
      </c>
      <c r="P199">
        <f>H199+J199-L199-N199-O199</f>
        <v/>
      </c>
      <c r="Q199">
        <f>I199+K199-M199+O199</f>
        <v/>
      </c>
      <c r="R199">
        <f>R198+Inputs!$B$20-L199-M199-N199</f>
        <v/>
      </c>
      <c r="S199">
        <f>IF(P199+Q199&lt;=0.005,1,0)</f>
        <v/>
      </c>
    </row>
    <row r="200">
      <c r="A200" t="n">
        <v>198</v>
      </c>
      <c r="B200">
        <f>E199</f>
        <v/>
      </c>
      <c r="C200">
        <f>B200*Inputs!$B$4/12</f>
        <v/>
      </c>
      <c r="D200">
        <f>MIN(B200+C200,Inputs!$B$20)</f>
        <v/>
      </c>
      <c r="E200">
        <f>B200+C200-D200</f>
        <v/>
      </c>
      <c r="F200">
        <f>F199+Inputs!$B$20-D200</f>
        <v/>
      </c>
      <c r="G200">
        <f>IF(E200&lt;=0.005,1,0)</f>
        <v/>
      </c>
      <c r="H200">
        <f>P199</f>
        <v/>
      </c>
      <c r="I200">
        <f>Q199</f>
        <v/>
      </c>
      <c r="J200">
        <f>H200*Inputs!$B$4/12</f>
        <v/>
      </c>
      <c r="K200">
        <f>I200*Inputs!$B$9/12</f>
        <v/>
      </c>
      <c r="L200">
        <f>MIN(H200+J200,Inputs!$B$17)</f>
        <v/>
      </c>
      <c r="M200">
        <f>MIN(I200+K200,MAX(0,Inputs!$B$20-L200))</f>
        <v/>
      </c>
      <c r="N200">
        <f>IF(AND(I200+K200-M200&lt;=0.000001,H200+J200-L200&gt;0),MIN(H200+J200-L200,MAX(0,Inputs!$B$20-L200-M200)),0)</f>
        <v/>
      </c>
      <c r="O200">
        <f>IF(AND(Inputs!$B$12=1,I200+K200-M200&lt;=0.000001,H200+J200-L200-N200&gt;0.000001),MIN(Inputs!$B$19,H200+J200-L200-N200),0)</f>
        <v/>
      </c>
      <c r="P200">
        <f>H200+J200-L200-N200-O200</f>
        <v/>
      </c>
      <c r="Q200">
        <f>I200+K200-M200+O200</f>
        <v/>
      </c>
      <c r="R200">
        <f>R199+Inputs!$B$20-L200-M200-N200</f>
        <v/>
      </c>
      <c r="S200">
        <f>IF(P200+Q200&lt;=0.005,1,0)</f>
        <v/>
      </c>
    </row>
    <row r="201">
      <c r="A201" t="n">
        <v>199</v>
      </c>
      <c r="B201">
        <f>E200</f>
        <v/>
      </c>
      <c r="C201">
        <f>B201*Inputs!$B$4/12</f>
        <v/>
      </c>
      <c r="D201">
        <f>MIN(B201+C201,Inputs!$B$20)</f>
        <v/>
      </c>
      <c r="E201">
        <f>B201+C201-D201</f>
        <v/>
      </c>
      <c r="F201">
        <f>F200+Inputs!$B$20-D201</f>
        <v/>
      </c>
      <c r="G201">
        <f>IF(E201&lt;=0.005,1,0)</f>
        <v/>
      </c>
      <c r="H201">
        <f>P200</f>
        <v/>
      </c>
      <c r="I201">
        <f>Q200</f>
        <v/>
      </c>
      <c r="J201">
        <f>H201*Inputs!$B$4/12</f>
        <v/>
      </c>
      <c r="K201">
        <f>I201*Inputs!$B$9/12</f>
        <v/>
      </c>
      <c r="L201">
        <f>MIN(H201+J201,Inputs!$B$17)</f>
        <v/>
      </c>
      <c r="M201">
        <f>MIN(I201+K201,MAX(0,Inputs!$B$20-L201))</f>
        <v/>
      </c>
      <c r="N201">
        <f>IF(AND(I201+K201-M201&lt;=0.000001,H201+J201-L201&gt;0),MIN(H201+J201-L201,MAX(0,Inputs!$B$20-L201-M201)),0)</f>
        <v/>
      </c>
      <c r="O201">
        <f>IF(AND(Inputs!$B$12=1,I201+K201-M201&lt;=0.000001,H201+J201-L201-N201&gt;0.000001),MIN(Inputs!$B$19,H201+J201-L201-N201),0)</f>
        <v/>
      </c>
      <c r="P201">
        <f>H201+J201-L201-N201-O201</f>
        <v/>
      </c>
      <c r="Q201">
        <f>I201+K201-M201+O201</f>
        <v/>
      </c>
      <c r="R201">
        <f>R200+Inputs!$B$20-L201-M201-N201</f>
        <v/>
      </c>
      <c r="S201">
        <f>IF(P201+Q201&lt;=0.005,1,0)</f>
        <v/>
      </c>
    </row>
    <row r="202">
      <c r="A202" t="n">
        <v>200</v>
      </c>
      <c r="B202">
        <f>E201</f>
        <v/>
      </c>
      <c r="C202">
        <f>B202*Inputs!$B$4/12</f>
        <v/>
      </c>
      <c r="D202">
        <f>MIN(B202+C202,Inputs!$B$20)</f>
        <v/>
      </c>
      <c r="E202">
        <f>B202+C202-D202</f>
        <v/>
      </c>
      <c r="F202">
        <f>F201+Inputs!$B$20-D202</f>
        <v/>
      </c>
      <c r="G202">
        <f>IF(E202&lt;=0.005,1,0)</f>
        <v/>
      </c>
      <c r="H202">
        <f>P201</f>
        <v/>
      </c>
      <c r="I202">
        <f>Q201</f>
        <v/>
      </c>
      <c r="J202">
        <f>H202*Inputs!$B$4/12</f>
        <v/>
      </c>
      <c r="K202">
        <f>I202*Inputs!$B$9/12</f>
        <v/>
      </c>
      <c r="L202">
        <f>MIN(H202+J202,Inputs!$B$17)</f>
        <v/>
      </c>
      <c r="M202">
        <f>MIN(I202+K202,MAX(0,Inputs!$B$20-L202))</f>
        <v/>
      </c>
      <c r="N202">
        <f>IF(AND(I202+K202-M202&lt;=0.000001,H202+J202-L202&gt;0),MIN(H202+J202-L202,MAX(0,Inputs!$B$20-L202-M202)),0)</f>
        <v/>
      </c>
      <c r="O202">
        <f>IF(AND(Inputs!$B$12=1,I202+K202-M202&lt;=0.000001,H202+J202-L202-N202&gt;0.000001),MIN(Inputs!$B$19,H202+J202-L202-N202),0)</f>
        <v/>
      </c>
      <c r="P202">
        <f>H202+J202-L202-N202-O202</f>
        <v/>
      </c>
      <c r="Q202">
        <f>I202+K202-M202+O202</f>
        <v/>
      </c>
      <c r="R202">
        <f>R201+Inputs!$B$20-L202-M202-N202</f>
        <v/>
      </c>
      <c r="S202">
        <f>IF(P202+Q202&lt;=0.005,1,0)</f>
        <v/>
      </c>
    </row>
    <row r="203">
      <c r="A203" t="n">
        <v>201</v>
      </c>
      <c r="B203">
        <f>E202</f>
        <v/>
      </c>
      <c r="C203">
        <f>B203*Inputs!$B$4/12</f>
        <v/>
      </c>
      <c r="D203">
        <f>MIN(B203+C203,Inputs!$B$20)</f>
        <v/>
      </c>
      <c r="E203">
        <f>B203+C203-D203</f>
        <v/>
      </c>
      <c r="F203">
        <f>F202+Inputs!$B$20-D203</f>
        <v/>
      </c>
      <c r="G203">
        <f>IF(E203&lt;=0.005,1,0)</f>
        <v/>
      </c>
      <c r="H203">
        <f>P202</f>
        <v/>
      </c>
      <c r="I203">
        <f>Q202</f>
        <v/>
      </c>
      <c r="J203">
        <f>H203*Inputs!$B$4/12</f>
        <v/>
      </c>
      <c r="K203">
        <f>I203*Inputs!$B$9/12</f>
        <v/>
      </c>
      <c r="L203">
        <f>MIN(H203+J203,Inputs!$B$17)</f>
        <v/>
      </c>
      <c r="M203">
        <f>MIN(I203+K203,MAX(0,Inputs!$B$20-L203))</f>
        <v/>
      </c>
      <c r="N203">
        <f>IF(AND(I203+K203-M203&lt;=0.000001,H203+J203-L203&gt;0),MIN(H203+J203-L203,MAX(0,Inputs!$B$20-L203-M203)),0)</f>
        <v/>
      </c>
      <c r="O203">
        <f>IF(AND(Inputs!$B$12=1,I203+K203-M203&lt;=0.000001,H203+J203-L203-N203&gt;0.000001),MIN(Inputs!$B$19,H203+J203-L203-N203),0)</f>
        <v/>
      </c>
      <c r="P203">
        <f>H203+J203-L203-N203-O203</f>
        <v/>
      </c>
      <c r="Q203">
        <f>I203+K203-M203+O203</f>
        <v/>
      </c>
      <c r="R203">
        <f>R202+Inputs!$B$20-L203-M203-N203</f>
        <v/>
      </c>
      <c r="S203">
        <f>IF(P203+Q203&lt;=0.005,1,0)</f>
        <v/>
      </c>
    </row>
    <row r="204">
      <c r="A204" t="n">
        <v>202</v>
      </c>
      <c r="B204">
        <f>E203</f>
        <v/>
      </c>
      <c r="C204">
        <f>B204*Inputs!$B$4/12</f>
        <v/>
      </c>
      <c r="D204">
        <f>MIN(B204+C204,Inputs!$B$20)</f>
        <v/>
      </c>
      <c r="E204">
        <f>B204+C204-D204</f>
        <v/>
      </c>
      <c r="F204">
        <f>F203+Inputs!$B$20-D204</f>
        <v/>
      </c>
      <c r="G204">
        <f>IF(E204&lt;=0.005,1,0)</f>
        <v/>
      </c>
      <c r="H204">
        <f>P203</f>
        <v/>
      </c>
      <c r="I204">
        <f>Q203</f>
        <v/>
      </c>
      <c r="J204">
        <f>H204*Inputs!$B$4/12</f>
        <v/>
      </c>
      <c r="K204">
        <f>I204*Inputs!$B$9/12</f>
        <v/>
      </c>
      <c r="L204">
        <f>MIN(H204+J204,Inputs!$B$17)</f>
        <v/>
      </c>
      <c r="M204">
        <f>MIN(I204+K204,MAX(0,Inputs!$B$20-L204))</f>
        <v/>
      </c>
      <c r="N204">
        <f>IF(AND(I204+K204-M204&lt;=0.000001,H204+J204-L204&gt;0),MIN(H204+J204-L204,MAX(0,Inputs!$B$20-L204-M204)),0)</f>
        <v/>
      </c>
      <c r="O204">
        <f>IF(AND(Inputs!$B$12=1,I204+K204-M204&lt;=0.000001,H204+J204-L204-N204&gt;0.000001),MIN(Inputs!$B$19,H204+J204-L204-N204),0)</f>
        <v/>
      </c>
      <c r="P204">
        <f>H204+J204-L204-N204-O204</f>
        <v/>
      </c>
      <c r="Q204">
        <f>I204+K204-M204+O204</f>
        <v/>
      </c>
      <c r="R204">
        <f>R203+Inputs!$B$20-L204-M204-N204</f>
        <v/>
      </c>
      <c r="S204">
        <f>IF(P204+Q204&lt;=0.005,1,0)</f>
        <v/>
      </c>
    </row>
    <row r="205">
      <c r="A205" t="n">
        <v>203</v>
      </c>
      <c r="B205">
        <f>E204</f>
        <v/>
      </c>
      <c r="C205">
        <f>B205*Inputs!$B$4/12</f>
        <v/>
      </c>
      <c r="D205">
        <f>MIN(B205+C205,Inputs!$B$20)</f>
        <v/>
      </c>
      <c r="E205">
        <f>B205+C205-D205</f>
        <v/>
      </c>
      <c r="F205">
        <f>F204+Inputs!$B$20-D205</f>
        <v/>
      </c>
      <c r="G205">
        <f>IF(E205&lt;=0.005,1,0)</f>
        <v/>
      </c>
      <c r="H205">
        <f>P204</f>
        <v/>
      </c>
      <c r="I205">
        <f>Q204</f>
        <v/>
      </c>
      <c r="J205">
        <f>H205*Inputs!$B$4/12</f>
        <v/>
      </c>
      <c r="K205">
        <f>I205*Inputs!$B$9/12</f>
        <v/>
      </c>
      <c r="L205">
        <f>MIN(H205+J205,Inputs!$B$17)</f>
        <v/>
      </c>
      <c r="M205">
        <f>MIN(I205+K205,MAX(0,Inputs!$B$20-L205))</f>
        <v/>
      </c>
      <c r="N205">
        <f>IF(AND(I205+K205-M205&lt;=0.000001,H205+J205-L205&gt;0),MIN(H205+J205-L205,MAX(0,Inputs!$B$20-L205-M205)),0)</f>
        <v/>
      </c>
      <c r="O205">
        <f>IF(AND(Inputs!$B$12=1,I205+K205-M205&lt;=0.000001,H205+J205-L205-N205&gt;0.000001),MIN(Inputs!$B$19,H205+J205-L205-N205),0)</f>
        <v/>
      </c>
      <c r="P205">
        <f>H205+J205-L205-N205-O205</f>
        <v/>
      </c>
      <c r="Q205">
        <f>I205+K205-M205+O205</f>
        <v/>
      </c>
      <c r="R205">
        <f>R204+Inputs!$B$20-L205-M205-N205</f>
        <v/>
      </c>
      <c r="S205">
        <f>IF(P205+Q205&lt;=0.005,1,0)</f>
        <v/>
      </c>
    </row>
    <row r="206">
      <c r="A206" t="n">
        <v>204</v>
      </c>
      <c r="B206">
        <f>E205</f>
        <v/>
      </c>
      <c r="C206">
        <f>B206*Inputs!$B$4/12</f>
        <v/>
      </c>
      <c r="D206">
        <f>MIN(B206+C206,Inputs!$B$20)</f>
        <v/>
      </c>
      <c r="E206">
        <f>B206+C206-D206</f>
        <v/>
      </c>
      <c r="F206">
        <f>F205+Inputs!$B$20-D206</f>
        <v/>
      </c>
      <c r="G206">
        <f>IF(E206&lt;=0.005,1,0)</f>
        <v/>
      </c>
      <c r="H206">
        <f>P205</f>
        <v/>
      </c>
      <c r="I206">
        <f>Q205</f>
        <v/>
      </c>
      <c r="J206">
        <f>H206*Inputs!$B$4/12</f>
        <v/>
      </c>
      <c r="K206">
        <f>I206*Inputs!$B$9/12</f>
        <v/>
      </c>
      <c r="L206">
        <f>MIN(H206+J206,Inputs!$B$17)</f>
        <v/>
      </c>
      <c r="M206">
        <f>MIN(I206+K206,MAX(0,Inputs!$B$20-L206))</f>
        <v/>
      </c>
      <c r="N206">
        <f>IF(AND(I206+K206-M206&lt;=0.000001,H206+J206-L206&gt;0),MIN(H206+J206-L206,MAX(0,Inputs!$B$20-L206-M206)),0)</f>
        <v/>
      </c>
      <c r="O206">
        <f>IF(AND(Inputs!$B$12=1,I206+K206-M206&lt;=0.000001,H206+J206-L206-N206&gt;0.000001),MIN(Inputs!$B$19,H206+J206-L206-N206),0)</f>
        <v/>
      </c>
      <c r="P206">
        <f>H206+J206-L206-N206-O206</f>
        <v/>
      </c>
      <c r="Q206">
        <f>I206+K206-M206+O206</f>
        <v/>
      </c>
      <c r="R206">
        <f>R205+Inputs!$B$20-L206-M206-N206</f>
        <v/>
      </c>
      <c r="S206">
        <f>IF(P206+Q206&lt;=0.005,1,0)</f>
        <v/>
      </c>
    </row>
    <row r="207">
      <c r="A207" t="n">
        <v>205</v>
      </c>
      <c r="B207">
        <f>E206</f>
        <v/>
      </c>
      <c r="C207">
        <f>B207*Inputs!$B$4/12</f>
        <v/>
      </c>
      <c r="D207">
        <f>MIN(B207+C207,Inputs!$B$20)</f>
        <v/>
      </c>
      <c r="E207">
        <f>B207+C207-D207</f>
        <v/>
      </c>
      <c r="F207">
        <f>F206+Inputs!$B$20-D207</f>
        <v/>
      </c>
      <c r="G207">
        <f>IF(E207&lt;=0.005,1,0)</f>
        <v/>
      </c>
      <c r="H207">
        <f>P206</f>
        <v/>
      </c>
      <c r="I207">
        <f>Q206</f>
        <v/>
      </c>
      <c r="J207">
        <f>H207*Inputs!$B$4/12</f>
        <v/>
      </c>
      <c r="K207">
        <f>I207*Inputs!$B$9/12</f>
        <v/>
      </c>
      <c r="L207">
        <f>MIN(H207+J207,Inputs!$B$17)</f>
        <v/>
      </c>
      <c r="M207">
        <f>MIN(I207+K207,MAX(0,Inputs!$B$20-L207))</f>
        <v/>
      </c>
      <c r="N207">
        <f>IF(AND(I207+K207-M207&lt;=0.000001,H207+J207-L207&gt;0),MIN(H207+J207-L207,MAX(0,Inputs!$B$20-L207-M207)),0)</f>
        <v/>
      </c>
      <c r="O207">
        <f>IF(AND(Inputs!$B$12=1,I207+K207-M207&lt;=0.000001,H207+J207-L207-N207&gt;0.000001),MIN(Inputs!$B$19,H207+J207-L207-N207),0)</f>
        <v/>
      </c>
      <c r="P207">
        <f>H207+J207-L207-N207-O207</f>
        <v/>
      </c>
      <c r="Q207">
        <f>I207+K207-M207+O207</f>
        <v/>
      </c>
      <c r="R207">
        <f>R206+Inputs!$B$20-L207-M207-N207</f>
        <v/>
      </c>
      <c r="S207">
        <f>IF(P207+Q207&lt;=0.005,1,0)</f>
        <v/>
      </c>
    </row>
    <row r="208">
      <c r="A208" t="n">
        <v>206</v>
      </c>
      <c r="B208">
        <f>E207</f>
        <v/>
      </c>
      <c r="C208">
        <f>B208*Inputs!$B$4/12</f>
        <v/>
      </c>
      <c r="D208">
        <f>MIN(B208+C208,Inputs!$B$20)</f>
        <v/>
      </c>
      <c r="E208">
        <f>B208+C208-D208</f>
        <v/>
      </c>
      <c r="F208">
        <f>F207+Inputs!$B$20-D208</f>
        <v/>
      </c>
      <c r="G208">
        <f>IF(E208&lt;=0.005,1,0)</f>
        <v/>
      </c>
      <c r="H208">
        <f>P207</f>
        <v/>
      </c>
      <c r="I208">
        <f>Q207</f>
        <v/>
      </c>
      <c r="J208">
        <f>H208*Inputs!$B$4/12</f>
        <v/>
      </c>
      <c r="K208">
        <f>I208*Inputs!$B$9/12</f>
        <v/>
      </c>
      <c r="L208">
        <f>MIN(H208+J208,Inputs!$B$17)</f>
        <v/>
      </c>
      <c r="M208">
        <f>MIN(I208+K208,MAX(0,Inputs!$B$20-L208))</f>
        <v/>
      </c>
      <c r="N208">
        <f>IF(AND(I208+K208-M208&lt;=0.000001,H208+J208-L208&gt;0),MIN(H208+J208-L208,MAX(0,Inputs!$B$20-L208-M208)),0)</f>
        <v/>
      </c>
      <c r="O208">
        <f>IF(AND(Inputs!$B$12=1,I208+K208-M208&lt;=0.000001,H208+J208-L208-N208&gt;0.000001),MIN(Inputs!$B$19,H208+J208-L208-N208),0)</f>
        <v/>
      </c>
      <c r="P208">
        <f>H208+J208-L208-N208-O208</f>
        <v/>
      </c>
      <c r="Q208">
        <f>I208+K208-M208+O208</f>
        <v/>
      </c>
      <c r="R208">
        <f>R207+Inputs!$B$20-L208-M208-N208</f>
        <v/>
      </c>
      <c r="S208">
        <f>IF(P208+Q208&lt;=0.005,1,0)</f>
        <v/>
      </c>
    </row>
    <row r="209">
      <c r="A209" t="n">
        <v>207</v>
      </c>
      <c r="B209">
        <f>E208</f>
        <v/>
      </c>
      <c r="C209">
        <f>B209*Inputs!$B$4/12</f>
        <v/>
      </c>
      <c r="D209">
        <f>MIN(B209+C209,Inputs!$B$20)</f>
        <v/>
      </c>
      <c r="E209">
        <f>B209+C209-D209</f>
        <v/>
      </c>
      <c r="F209">
        <f>F208+Inputs!$B$20-D209</f>
        <v/>
      </c>
      <c r="G209">
        <f>IF(E209&lt;=0.005,1,0)</f>
        <v/>
      </c>
      <c r="H209">
        <f>P208</f>
        <v/>
      </c>
      <c r="I209">
        <f>Q208</f>
        <v/>
      </c>
      <c r="J209">
        <f>H209*Inputs!$B$4/12</f>
        <v/>
      </c>
      <c r="K209">
        <f>I209*Inputs!$B$9/12</f>
        <v/>
      </c>
      <c r="L209">
        <f>MIN(H209+J209,Inputs!$B$17)</f>
        <v/>
      </c>
      <c r="M209">
        <f>MIN(I209+K209,MAX(0,Inputs!$B$20-L209))</f>
        <v/>
      </c>
      <c r="N209">
        <f>IF(AND(I209+K209-M209&lt;=0.000001,H209+J209-L209&gt;0),MIN(H209+J209-L209,MAX(0,Inputs!$B$20-L209-M209)),0)</f>
        <v/>
      </c>
      <c r="O209">
        <f>IF(AND(Inputs!$B$12=1,I209+K209-M209&lt;=0.000001,H209+J209-L209-N209&gt;0.000001),MIN(Inputs!$B$19,H209+J209-L209-N209),0)</f>
        <v/>
      </c>
      <c r="P209">
        <f>H209+J209-L209-N209-O209</f>
        <v/>
      </c>
      <c r="Q209">
        <f>I209+K209-M209+O209</f>
        <v/>
      </c>
      <c r="R209">
        <f>R208+Inputs!$B$20-L209-M209-N209</f>
        <v/>
      </c>
      <c r="S209">
        <f>IF(P209+Q209&lt;=0.005,1,0)</f>
        <v/>
      </c>
    </row>
    <row r="210">
      <c r="A210" t="n">
        <v>208</v>
      </c>
      <c r="B210">
        <f>E209</f>
        <v/>
      </c>
      <c r="C210">
        <f>B210*Inputs!$B$4/12</f>
        <v/>
      </c>
      <c r="D210">
        <f>MIN(B210+C210,Inputs!$B$20)</f>
        <v/>
      </c>
      <c r="E210">
        <f>B210+C210-D210</f>
        <v/>
      </c>
      <c r="F210">
        <f>F209+Inputs!$B$20-D210</f>
        <v/>
      </c>
      <c r="G210">
        <f>IF(E210&lt;=0.005,1,0)</f>
        <v/>
      </c>
      <c r="H210">
        <f>P209</f>
        <v/>
      </c>
      <c r="I210">
        <f>Q209</f>
        <v/>
      </c>
      <c r="J210">
        <f>H210*Inputs!$B$4/12</f>
        <v/>
      </c>
      <c r="K210">
        <f>I210*Inputs!$B$9/12</f>
        <v/>
      </c>
      <c r="L210">
        <f>MIN(H210+J210,Inputs!$B$17)</f>
        <v/>
      </c>
      <c r="M210">
        <f>MIN(I210+K210,MAX(0,Inputs!$B$20-L210))</f>
        <v/>
      </c>
      <c r="N210">
        <f>IF(AND(I210+K210-M210&lt;=0.000001,H210+J210-L210&gt;0),MIN(H210+J210-L210,MAX(0,Inputs!$B$20-L210-M210)),0)</f>
        <v/>
      </c>
      <c r="O210">
        <f>IF(AND(Inputs!$B$12=1,I210+K210-M210&lt;=0.000001,H210+J210-L210-N210&gt;0.000001),MIN(Inputs!$B$19,H210+J210-L210-N210),0)</f>
        <v/>
      </c>
      <c r="P210">
        <f>H210+J210-L210-N210-O210</f>
        <v/>
      </c>
      <c r="Q210">
        <f>I210+K210-M210+O210</f>
        <v/>
      </c>
      <c r="R210">
        <f>R209+Inputs!$B$20-L210-M210-N210</f>
        <v/>
      </c>
      <c r="S210">
        <f>IF(P210+Q210&lt;=0.005,1,0)</f>
        <v/>
      </c>
    </row>
    <row r="211">
      <c r="A211" t="n">
        <v>209</v>
      </c>
      <c r="B211">
        <f>E210</f>
        <v/>
      </c>
      <c r="C211">
        <f>B211*Inputs!$B$4/12</f>
        <v/>
      </c>
      <c r="D211">
        <f>MIN(B211+C211,Inputs!$B$20)</f>
        <v/>
      </c>
      <c r="E211">
        <f>B211+C211-D211</f>
        <v/>
      </c>
      <c r="F211">
        <f>F210+Inputs!$B$20-D211</f>
        <v/>
      </c>
      <c r="G211">
        <f>IF(E211&lt;=0.005,1,0)</f>
        <v/>
      </c>
      <c r="H211">
        <f>P210</f>
        <v/>
      </c>
      <c r="I211">
        <f>Q210</f>
        <v/>
      </c>
      <c r="J211">
        <f>H211*Inputs!$B$4/12</f>
        <v/>
      </c>
      <c r="K211">
        <f>I211*Inputs!$B$9/12</f>
        <v/>
      </c>
      <c r="L211">
        <f>MIN(H211+J211,Inputs!$B$17)</f>
        <v/>
      </c>
      <c r="M211">
        <f>MIN(I211+K211,MAX(0,Inputs!$B$20-L211))</f>
        <v/>
      </c>
      <c r="N211">
        <f>IF(AND(I211+K211-M211&lt;=0.000001,H211+J211-L211&gt;0),MIN(H211+J211-L211,MAX(0,Inputs!$B$20-L211-M211)),0)</f>
        <v/>
      </c>
      <c r="O211">
        <f>IF(AND(Inputs!$B$12=1,I211+K211-M211&lt;=0.000001,H211+J211-L211-N211&gt;0.000001),MIN(Inputs!$B$19,H211+J211-L211-N211),0)</f>
        <v/>
      </c>
      <c r="P211">
        <f>H211+J211-L211-N211-O211</f>
        <v/>
      </c>
      <c r="Q211">
        <f>I211+K211-M211+O211</f>
        <v/>
      </c>
      <c r="R211">
        <f>R210+Inputs!$B$20-L211-M211-N211</f>
        <v/>
      </c>
      <c r="S211">
        <f>IF(P211+Q211&lt;=0.005,1,0)</f>
        <v/>
      </c>
    </row>
    <row r="212">
      <c r="A212" t="n">
        <v>210</v>
      </c>
      <c r="B212">
        <f>E211</f>
        <v/>
      </c>
      <c r="C212">
        <f>B212*Inputs!$B$4/12</f>
        <v/>
      </c>
      <c r="D212">
        <f>MIN(B212+C212,Inputs!$B$20)</f>
        <v/>
      </c>
      <c r="E212">
        <f>B212+C212-D212</f>
        <v/>
      </c>
      <c r="F212">
        <f>F211+Inputs!$B$20-D212</f>
        <v/>
      </c>
      <c r="G212">
        <f>IF(E212&lt;=0.005,1,0)</f>
        <v/>
      </c>
      <c r="H212">
        <f>P211</f>
        <v/>
      </c>
      <c r="I212">
        <f>Q211</f>
        <v/>
      </c>
      <c r="J212">
        <f>H212*Inputs!$B$4/12</f>
        <v/>
      </c>
      <c r="K212">
        <f>I212*Inputs!$B$9/12</f>
        <v/>
      </c>
      <c r="L212">
        <f>MIN(H212+J212,Inputs!$B$17)</f>
        <v/>
      </c>
      <c r="M212">
        <f>MIN(I212+K212,MAX(0,Inputs!$B$20-L212))</f>
        <v/>
      </c>
      <c r="N212">
        <f>IF(AND(I212+K212-M212&lt;=0.000001,H212+J212-L212&gt;0),MIN(H212+J212-L212,MAX(0,Inputs!$B$20-L212-M212)),0)</f>
        <v/>
      </c>
      <c r="O212">
        <f>IF(AND(Inputs!$B$12=1,I212+K212-M212&lt;=0.000001,H212+J212-L212-N212&gt;0.000001),MIN(Inputs!$B$19,H212+J212-L212-N212),0)</f>
        <v/>
      </c>
      <c r="P212">
        <f>H212+J212-L212-N212-O212</f>
        <v/>
      </c>
      <c r="Q212">
        <f>I212+K212-M212+O212</f>
        <v/>
      </c>
      <c r="R212">
        <f>R211+Inputs!$B$20-L212-M212-N212</f>
        <v/>
      </c>
      <c r="S212">
        <f>IF(P212+Q212&lt;=0.005,1,0)</f>
        <v/>
      </c>
    </row>
    <row r="213">
      <c r="A213" t="n">
        <v>211</v>
      </c>
      <c r="B213">
        <f>E212</f>
        <v/>
      </c>
      <c r="C213">
        <f>B213*Inputs!$B$4/12</f>
        <v/>
      </c>
      <c r="D213">
        <f>MIN(B213+C213,Inputs!$B$20)</f>
        <v/>
      </c>
      <c r="E213">
        <f>B213+C213-D213</f>
        <v/>
      </c>
      <c r="F213">
        <f>F212+Inputs!$B$20-D213</f>
        <v/>
      </c>
      <c r="G213">
        <f>IF(E213&lt;=0.005,1,0)</f>
        <v/>
      </c>
      <c r="H213">
        <f>P212</f>
        <v/>
      </c>
      <c r="I213">
        <f>Q212</f>
        <v/>
      </c>
      <c r="J213">
        <f>H213*Inputs!$B$4/12</f>
        <v/>
      </c>
      <c r="K213">
        <f>I213*Inputs!$B$9/12</f>
        <v/>
      </c>
      <c r="L213">
        <f>MIN(H213+J213,Inputs!$B$17)</f>
        <v/>
      </c>
      <c r="M213">
        <f>MIN(I213+K213,MAX(0,Inputs!$B$20-L213))</f>
        <v/>
      </c>
      <c r="N213">
        <f>IF(AND(I213+K213-M213&lt;=0.000001,H213+J213-L213&gt;0),MIN(H213+J213-L213,MAX(0,Inputs!$B$20-L213-M213)),0)</f>
        <v/>
      </c>
      <c r="O213">
        <f>IF(AND(Inputs!$B$12=1,I213+K213-M213&lt;=0.000001,H213+J213-L213-N213&gt;0.000001),MIN(Inputs!$B$19,H213+J213-L213-N213),0)</f>
        <v/>
      </c>
      <c r="P213">
        <f>H213+J213-L213-N213-O213</f>
        <v/>
      </c>
      <c r="Q213">
        <f>I213+K213-M213+O213</f>
        <v/>
      </c>
      <c r="R213">
        <f>R212+Inputs!$B$20-L213-M213-N213</f>
        <v/>
      </c>
      <c r="S213">
        <f>IF(P213+Q213&lt;=0.005,1,0)</f>
        <v/>
      </c>
    </row>
    <row r="214">
      <c r="A214" t="n">
        <v>212</v>
      </c>
      <c r="B214">
        <f>E213</f>
        <v/>
      </c>
      <c r="C214">
        <f>B214*Inputs!$B$4/12</f>
        <v/>
      </c>
      <c r="D214">
        <f>MIN(B214+C214,Inputs!$B$20)</f>
        <v/>
      </c>
      <c r="E214">
        <f>B214+C214-D214</f>
        <v/>
      </c>
      <c r="F214">
        <f>F213+Inputs!$B$20-D214</f>
        <v/>
      </c>
      <c r="G214">
        <f>IF(E214&lt;=0.005,1,0)</f>
        <v/>
      </c>
      <c r="H214">
        <f>P213</f>
        <v/>
      </c>
      <c r="I214">
        <f>Q213</f>
        <v/>
      </c>
      <c r="J214">
        <f>H214*Inputs!$B$4/12</f>
        <v/>
      </c>
      <c r="K214">
        <f>I214*Inputs!$B$9/12</f>
        <v/>
      </c>
      <c r="L214">
        <f>MIN(H214+J214,Inputs!$B$17)</f>
        <v/>
      </c>
      <c r="M214">
        <f>MIN(I214+K214,MAX(0,Inputs!$B$20-L214))</f>
        <v/>
      </c>
      <c r="N214">
        <f>IF(AND(I214+K214-M214&lt;=0.000001,H214+J214-L214&gt;0),MIN(H214+J214-L214,MAX(0,Inputs!$B$20-L214-M214)),0)</f>
        <v/>
      </c>
      <c r="O214">
        <f>IF(AND(Inputs!$B$12=1,I214+K214-M214&lt;=0.000001,H214+J214-L214-N214&gt;0.000001),MIN(Inputs!$B$19,H214+J214-L214-N214),0)</f>
        <v/>
      </c>
      <c r="P214">
        <f>H214+J214-L214-N214-O214</f>
        <v/>
      </c>
      <c r="Q214">
        <f>I214+K214-M214+O214</f>
        <v/>
      </c>
      <c r="R214">
        <f>R213+Inputs!$B$20-L214-M214-N214</f>
        <v/>
      </c>
      <c r="S214">
        <f>IF(P214+Q214&lt;=0.005,1,0)</f>
        <v/>
      </c>
    </row>
    <row r="215">
      <c r="A215" t="n">
        <v>213</v>
      </c>
      <c r="B215">
        <f>E214</f>
        <v/>
      </c>
      <c r="C215">
        <f>B215*Inputs!$B$4/12</f>
        <v/>
      </c>
      <c r="D215">
        <f>MIN(B215+C215,Inputs!$B$20)</f>
        <v/>
      </c>
      <c r="E215">
        <f>B215+C215-D215</f>
        <v/>
      </c>
      <c r="F215">
        <f>F214+Inputs!$B$20-D215</f>
        <v/>
      </c>
      <c r="G215">
        <f>IF(E215&lt;=0.005,1,0)</f>
        <v/>
      </c>
      <c r="H215">
        <f>P214</f>
        <v/>
      </c>
      <c r="I215">
        <f>Q214</f>
        <v/>
      </c>
      <c r="J215">
        <f>H215*Inputs!$B$4/12</f>
        <v/>
      </c>
      <c r="K215">
        <f>I215*Inputs!$B$9/12</f>
        <v/>
      </c>
      <c r="L215">
        <f>MIN(H215+J215,Inputs!$B$17)</f>
        <v/>
      </c>
      <c r="M215">
        <f>MIN(I215+K215,MAX(0,Inputs!$B$20-L215))</f>
        <v/>
      </c>
      <c r="N215">
        <f>IF(AND(I215+K215-M215&lt;=0.000001,H215+J215-L215&gt;0),MIN(H215+J215-L215,MAX(0,Inputs!$B$20-L215-M215)),0)</f>
        <v/>
      </c>
      <c r="O215">
        <f>IF(AND(Inputs!$B$12=1,I215+K215-M215&lt;=0.000001,H215+J215-L215-N215&gt;0.000001),MIN(Inputs!$B$19,H215+J215-L215-N215),0)</f>
        <v/>
      </c>
      <c r="P215">
        <f>H215+J215-L215-N215-O215</f>
        <v/>
      </c>
      <c r="Q215">
        <f>I215+K215-M215+O215</f>
        <v/>
      </c>
      <c r="R215">
        <f>R214+Inputs!$B$20-L215-M215-N215</f>
        <v/>
      </c>
      <c r="S215">
        <f>IF(P215+Q215&lt;=0.005,1,0)</f>
        <v/>
      </c>
    </row>
    <row r="216">
      <c r="A216" t="n">
        <v>214</v>
      </c>
      <c r="B216">
        <f>E215</f>
        <v/>
      </c>
      <c r="C216">
        <f>B216*Inputs!$B$4/12</f>
        <v/>
      </c>
      <c r="D216">
        <f>MIN(B216+C216,Inputs!$B$20)</f>
        <v/>
      </c>
      <c r="E216">
        <f>B216+C216-D216</f>
        <v/>
      </c>
      <c r="F216">
        <f>F215+Inputs!$B$20-D216</f>
        <v/>
      </c>
      <c r="G216">
        <f>IF(E216&lt;=0.005,1,0)</f>
        <v/>
      </c>
      <c r="H216">
        <f>P215</f>
        <v/>
      </c>
      <c r="I216">
        <f>Q215</f>
        <v/>
      </c>
      <c r="J216">
        <f>H216*Inputs!$B$4/12</f>
        <v/>
      </c>
      <c r="K216">
        <f>I216*Inputs!$B$9/12</f>
        <v/>
      </c>
      <c r="L216">
        <f>MIN(H216+J216,Inputs!$B$17)</f>
        <v/>
      </c>
      <c r="M216">
        <f>MIN(I216+K216,MAX(0,Inputs!$B$20-L216))</f>
        <v/>
      </c>
      <c r="N216">
        <f>IF(AND(I216+K216-M216&lt;=0.000001,H216+J216-L216&gt;0),MIN(H216+J216-L216,MAX(0,Inputs!$B$20-L216-M216)),0)</f>
        <v/>
      </c>
      <c r="O216">
        <f>IF(AND(Inputs!$B$12=1,I216+K216-M216&lt;=0.000001,H216+J216-L216-N216&gt;0.000001),MIN(Inputs!$B$19,H216+J216-L216-N216),0)</f>
        <v/>
      </c>
      <c r="P216">
        <f>H216+J216-L216-N216-O216</f>
        <v/>
      </c>
      <c r="Q216">
        <f>I216+K216-M216+O216</f>
        <v/>
      </c>
      <c r="R216">
        <f>R215+Inputs!$B$20-L216-M216-N216</f>
        <v/>
      </c>
      <c r="S216">
        <f>IF(P216+Q216&lt;=0.005,1,0)</f>
        <v/>
      </c>
    </row>
    <row r="217">
      <c r="A217" t="n">
        <v>215</v>
      </c>
      <c r="B217">
        <f>E216</f>
        <v/>
      </c>
      <c r="C217">
        <f>B217*Inputs!$B$4/12</f>
        <v/>
      </c>
      <c r="D217">
        <f>MIN(B217+C217,Inputs!$B$20)</f>
        <v/>
      </c>
      <c r="E217">
        <f>B217+C217-D217</f>
        <v/>
      </c>
      <c r="F217">
        <f>F216+Inputs!$B$20-D217</f>
        <v/>
      </c>
      <c r="G217">
        <f>IF(E217&lt;=0.005,1,0)</f>
        <v/>
      </c>
      <c r="H217">
        <f>P216</f>
        <v/>
      </c>
      <c r="I217">
        <f>Q216</f>
        <v/>
      </c>
      <c r="J217">
        <f>H217*Inputs!$B$4/12</f>
        <v/>
      </c>
      <c r="K217">
        <f>I217*Inputs!$B$9/12</f>
        <v/>
      </c>
      <c r="L217">
        <f>MIN(H217+J217,Inputs!$B$17)</f>
        <v/>
      </c>
      <c r="M217">
        <f>MIN(I217+K217,MAX(0,Inputs!$B$20-L217))</f>
        <v/>
      </c>
      <c r="N217">
        <f>IF(AND(I217+K217-M217&lt;=0.000001,H217+J217-L217&gt;0),MIN(H217+J217-L217,MAX(0,Inputs!$B$20-L217-M217)),0)</f>
        <v/>
      </c>
      <c r="O217">
        <f>IF(AND(Inputs!$B$12=1,I217+K217-M217&lt;=0.000001,H217+J217-L217-N217&gt;0.000001),MIN(Inputs!$B$19,H217+J217-L217-N217),0)</f>
        <v/>
      </c>
      <c r="P217">
        <f>H217+J217-L217-N217-O217</f>
        <v/>
      </c>
      <c r="Q217">
        <f>I217+K217-M217+O217</f>
        <v/>
      </c>
      <c r="R217">
        <f>R216+Inputs!$B$20-L217-M217-N217</f>
        <v/>
      </c>
      <c r="S217">
        <f>IF(P217+Q217&lt;=0.005,1,0)</f>
        <v/>
      </c>
    </row>
    <row r="218">
      <c r="A218" t="n">
        <v>216</v>
      </c>
      <c r="B218">
        <f>E217</f>
        <v/>
      </c>
      <c r="C218">
        <f>B218*Inputs!$B$4/12</f>
        <v/>
      </c>
      <c r="D218">
        <f>MIN(B218+C218,Inputs!$B$20)</f>
        <v/>
      </c>
      <c r="E218">
        <f>B218+C218-D218</f>
        <v/>
      </c>
      <c r="F218">
        <f>F217+Inputs!$B$20-D218</f>
        <v/>
      </c>
      <c r="G218">
        <f>IF(E218&lt;=0.005,1,0)</f>
        <v/>
      </c>
      <c r="H218">
        <f>P217</f>
        <v/>
      </c>
      <c r="I218">
        <f>Q217</f>
        <v/>
      </c>
      <c r="J218">
        <f>H218*Inputs!$B$4/12</f>
        <v/>
      </c>
      <c r="K218">
        <f>I218*Inputs!$B$9/12</f>
        <v/>
      </c>
      <c r="L218">
        <f>MIN(H218+J218,Inputs!$B$17)</f>
        <v/>
      </c>
      <c r="M218">
        <f>MIN(I218+K218,MAX(0,Inputs!$B$20-L218))</f>
        <v/>
      </c>
      <c r="N218">
        <f>IF(AND(I218+K218-M218&lt;=0.000001,H218+J218-L218&gt;0),MIN(H218+J218-L218,MAX(0,Inputs!$B$20-L218-M218)),0)</f>
        <v/>
      </c>
      <c r="O218">
        <f>IF(AND(Inputs!$B$12=1,I218+K218-M218&lt;=0.000001,H218+J218-L218-N218&gt;0.000001),MIN(Inputs!$B$19,H218+J218-L218-N218),0)</f>
        <v/>
      </c>
      <c r="P218">
        <f>H218+J218-L218-N218-O218</f>
        <v/>
      </c>
      <c r="Q218">
        <f>I218+K218-M218+O218</f>
        <v/>
      </c>
      <c r="R218">
        <f>R217+Inputs!$B$20-L218-M218-N218</f>
        <v/>
      </c>
      <c r="S218">
        <f>IF(P218+Q218&lt;=0.005,1,0)</f>
        <v/>
      </c>
    </row>
    <row r="219">
      <c r="A219" t="n">
        <v>217</v>
      </c>
      <c r="B219">
        <f>E218</f>
        <v/>
      </c>
      <c r="C219">
        <f>B219*Inputs!$B$4/12</f>
        <v/>
      </c>
      <c r="D219">
        <f>MIN(B219+C219,Inputs!$B$20)</f>
        <v/>
      </c>
      <c r="E219">
        <f>B219+C219-D219</f>
        <v/>
      </c>
      <c r="F219">
        <f>F218+Inputs!$B$20-D219</f>
        <v/>
      </c>
      <c r="G219">
        <f>IF(E219&lt;=0.005,1,0)</f>
        <v/>
      </c>
      <c r="H219">
        <f>P218</f>
        <v/>
      </c>
      <c r="I219">
        <f>Q218</f>
        <v/>
      </c>
      <c r="J219">
        <f>H219*Inputs!$B$4/12</f>
        <v/>
      </c>
      <c r="K219">
        <f>I219*Inputs!$B$9/12</f>
        <v/>
      </c>
      <c r="L219">
        <f>MIN(H219+J219,Inputs!$B$17)</f>
        <v/>
      </c>
      <c r="M219">
        <f>MIN(I219+K219,MAX(0,Inputs!$B$20-L219))</f>
        <v/>
      </c>
      <c r="N219">
        <f>IF(AND(I219+K219-M219&lt;=0.000001,H219+J219-L219&gt;0),MIN(H219+J219-L219,MAX(0,Inputs!$B$20-L219-M219)),0)</f>
        <v/>
      </c>
      <c r="O219">
        <f>IF(AND(Inputs!$B$12=1,I219+K219-M219&lt;=0.000001,H219+J219-L219-N219&gt;0.000001),MIN(Inputs!$B$19,H219+J219-L219-N219),0)</f>
        <v/>
      </c>
      <c r="P219">
        <f>H219+J219-L219-N219-O219</f>
        <v/>
      </c>
      <c r="Q219">
        <f>I219+K219-M219+O219</f>
        <v/>
      </c>
      <c r="R219">
        <f>R218+Inputs!$B$20-L219-M219-N219</f>
        <v/>
      </c>
      <c r="S219">
        <f>IF(P219+Q219&lt;=0.005,1,0)</f>
        <v/>
      </c>
    </row>
    <row r="220">
      <c r="A220" t="n">
        <v>218</v>
      </c>
      <c r="B220">
        <f>E219</f>
        <v/>
      </c>
      <c r="C220">
        <f>B220*Inputs!$B$4/12</f>
        <v/>
      </c>
      <c r="D220">
        <f>MIN(B220+C220,Inputs!$B$20)</f>
        <v/>
      </c>
      <c r="E220">
        <f>B220+C220-D220</f>
        <v/>
      </c>
      <c r="F220">
        <f>F219+Inputs!$B$20-D220</f>
        <v/>
      </c>
      <c r="G220">
        <f>IF(E220&lt;=0.005,1,0)</f>
        <v/>
      </c>
      <c r="H220">
        <f>P219</f>
        <v/>
      </c>
      <c r="I220">
        <f>Q219</f>
        <v/>
      </c>
      <c r="J220">
        <f>H220*Inputs!$B$4/12</f>
        <v/>
      </c>
      <c r="K220">
        <f>I220*Inputs!$B$9/12</f>
        <v/>
      </c>
      <c r="L220">
        <f>MIN(H220+J220,Inputs!$B$17)</f>
        <v/>
      </c>
      <c r="M220">
        <f>MIN(I220+K220,MAX(0,Inputs!$B$20-L220))</f>
        <v/>
      </c>
      <c r="N220">
        <f>IF(AND(I220+K220-M220&lt;=0.000001,H220+J220-L220&gt;0),MIN(H220+J220-L220,MAX(0,Inputs!$B$20-L220-M220)),0)</f>
        <v/>
      </c>
      <c r="O220">
        <f>IF(AND(Inputs!$B$12=1,I220+K220-M220&lt;=0.000001,H220+J220-L220-N220&gt;0.000001),MIN(Inputs!$B$19,H220+J220-L220-N220),0)</f>
        <v/>
      </c>
      <c r="P220">
        <f>H220+J220-L220-N220-O220</f>
        <v/>
      </c>
      <c r="Q220">
        <f>I220+K220-M220+O220</f>
        <v/>
      </c>
      <c r="R220">
        <f>R219+Inputs!$B$20-L220-M220-N220</f>
        <v/>
      </c>
      <c r="S220">
        <f>IF(P220+Q220&lt;=0.005,1,0)</f>
        <v/>
      </c>
    </row>
    <row r="221">
      <c r="A221" t="n">
        <v>219</v>
      </c>
      <c r="B221">
        <f>E220</f>
        <v/>
      </c>
      <c r="C221">
        <f>B221*Inputs!$B$4/12</f>
        <v/>
      </c>
      <c r="D221">
        <f>MIN(B221+C221,Inputs!$B$20)</f>
        <v/>
      </c>
      <c r="E221">
        <f>B221+C221-D221</f>
        <v/>
      </c>
      <c r="F221">
        <f>F220+Inputs!$B$20-D221</f>
        <v/>
      </c>
      <c r="G221">
        <f>IF(E221&lt;=0.005,1,0)</f>
        <v/>
      </c>
      <c r="H221">
        <f>P220</f>
        <v/>
      </c>
      <c r="I221">
        <f>Q220</f>
        <v/>
      </c>
      <c r="J221">
        <f>H221*Inputs!$B$4/12</f>
        <v/>
      </c>
      <c r="K221">
        <f>I221*Inputs!$B$9/12</f>
        <v/>
      </c>
      <c r="L221">
        <f>MIN(H221+J221,Inputs!$B$17)</f>
        <v/>
      </c>
      <c r="M221">
        <f>MIN(I221+K221,MAX(0,Inputs!$B$20-L221))</f>
        <v/>
      </c>
      <c r="N221">
        <f>IF(AND(I221+K221-M221&lt;=0.000001,H221+J221-L221&gt;0),MIN(H221+J221-L221,MAX(0,Inputs!$B$20-L221-M221)),0)</f>
        <v/>
      </c>
      <c r="O221">
        <f>IF(AND(Inputs!$B$12=1,I221+K221-M221&lt;=0.000001,H221+J221-L221-N221&gt;0.000001),MIN(Inputs!$B$19,H221+J221-L221-N221),0)</f>
        <v/>
      </c>
      <c r="P221">
        <f>H221+J221-L221-N221-O221</f>
        <v/>
      </c>
      <c r="Q221">
        <f>I221+K221-M221+O221</f>
        <v/>
      </c>
      <c r="R221">
        <f>R220+Inputs!$B$20-L221-M221-N221</f>
        <v/>
      </c>
      <c r="S221">
        <f>IF(P221+Q221&lt;=0.005,1,0)</f>
        <v/>
      </c>
    </row>
    <row r="222">
      <c r="A222" t="n">
        <v>220</v>
      </c>
      <c r="B222">
        <f>E221</f>
        <v/>
      </c>
      <c r="C222">
        <f>B222*Inputs!$B$4/12</f>
        <v/>
      </c>
      <c r="D222">
        <f>MIN(B222+C222,Inputs!$B$20)</f>
        <v/>
      </c>
      <c r="E222">
        <f>B222+C222-D222</f>
        <v/>
      </c>
      <c r="F222">
        <f>F221+Inputs!$B$20-D222</f>
        <v/>
      </c>
      <c r="G222">
        <f>IF(E222&lt;=0.005,1,0)</f>
        <v/>
      </c>
      <c r="H222">
        <f>P221</f>
        <v/>
      </c>
      <c r="I222">
        <f>Q221</f>
        <v/>
      </c>
      <c r="J222">
        <f>H222*Inputs!$B$4/12</f>
        <v/>
      </c>
      <c r="K222">
        <f>I222*Inputs!$B$9/12</f>
        <v/>
      </c>
      <c r="L222">
        <f>MIN(H222+J222,Inputs!$B$17)</f>
        <v/>
      </c>
      <c r="M222">
        <f>MIN(I222+K222,MAX(0,Inputs!$B$20-L222))</f>
        <v/>
      </c>
      <c r="N222">
        <f>IF(AND(I222+K222-M222&lt;=0.000001,H222+J222-L222&gt;0),MIN(H222+J222-L222,MAX(0,Inputs!$B$20-L222-M222)),0)</f>
        <v/>
      </c>
      <c r="O222">
        <f>IF(AND(Inputs!$B$12=1,I222+K222-M222&lt;=0.000001,H222+J222-L222-N222&gt;0.000001),MIN(Inputs!$B$19,H222+J222-L222-N222),0)</f>
        <v/>
      </c>
      <c r="P222">
        <f>H222+J222-L222-N222-O222</f>
        <v/>
      </c>
      <c r="Q222">
        <f>I222+K222-M222+O222</f>
        <v/>
      </c>
      <c r="R222">
        <f>R221+Inputs!$B$20-L222-M222-N222</f>
        <v/>
      </c>
      <c r="S222">
        <f>IF(P222+Q222&lt;=0.005,1,0)</f>
        <v/>
      </c>
    </row>
    <row r="223">
      <c r="A223" t="n">
        <v>221</v>
      </c>
      <c r="B223">
        <f>E222</f>
        <v/>
      </c>
      <c r="C223">
        <f>B223*Inputs!$B$4/12</f>
        <v/>
      </c>
      <c r="D223">
        <f>MIN(B223+C223,Inputs!$B$20)</f>
        <v/>
      </c>
      <c r="E223">
        <f>B223+C223-D223</f>
        <v/>
      </c>
      <c r="F223">
        <f>F222+Inputs!$B$20-D223</f>
        <v/>
      </c>
      <c r="G223">
        <f>IF(E223&lt;=0.005,1,0)</f>
        <v/>
      </c>
      <c r="H223">
        <f>P222</f>
        <v/>
      </c>
      <c r="I223">
        <f>Q222</f>
        <v/>
      </c>
      <c r="J223">
        <f>H223*Inputs!$B$4/12</f>
        <v/>
      </c>
      <c r="K223">
        <f>I223*Inputs!$B$9/12</f>
        <v/>
      </c>
      <c r="L223">
        <f>MIN(H223+J223,Inputs!$B$17)</f>
        <v/>
      </c>
      <c r="M223">
        <f>MIN(I223+K223,MAX(0,Inputs!$B$20-L223))</f>
        <v/>
      </c>
      <c r="N223">
        <f>IF(AND(I223+K223-M223&lt;=0.000001,H223+J223-L223&gt;0),MIN(H223+J223-L223,MAX(0,Inputs!$B$20-L223-M223)),0)</f>
        <v/>
      </c>
      <c r="O223">
        <f>IF(AND(Inputs!$B$12=1,I223+K223-M223&lt;=0.000001,H223+J223-L223-N223&gt;0.000001),MIN(Inputs!$B$19,H223+J223-L223-N223),0)</f>
        <v/>
      </c>
      <c r="P223">
        <f>H223+J223-L223-N223-O223</f>
        <v/>
      </c>
      <c r="Q223">
        <f>I223+K223-M223+O223</f>
        <v/>
      </c>
      <c r="R223">
        <f>R222+Inputs!$B$20-L223-M223-N223</f>
        <v/>
      </c>
      <c r="S223">
        <f>IF(P223+Q223&lt;=0.005,1,0)</f>
        <v/>
      </c>
    </row>
    <row r="224">
      <c r="A224" t="n">
        <v>222</v>
      </c>
      <c r="B224">
        <f>E223</f>
        <v/>
      </c>
      <c r="C224">
        <f>B224*Inputs!$B$4/12</f>
        <v/>
      </c>
      <c r="D224">
        <f>MIN(B224+C224,Inputs!$B$20)</f>
        <v/>
      </c>
      <c r="E224">
        <f>B224+C224-D224</f>
        <v/>
      </c>
      <c r="F224">
        <f>F223+Inputs!$B$20-D224</f>
        <v/>
      </c>
      <c r="G224">
        <f>IF(E224&lt;=0.005,1,0)</f>
        <v/>
      </c>
      <c r="H224">
        <f>P223</f>
        <v/>
      </c>
      <c r="I224">
        <f>Q223</f>
        <v/>
      </c>
      <c r="J224">
        <f>H224*Inputs!$B$4/12</f>
        <v/>
      </c>
      <c r="K224">
        <f>I224*Inputs!$B$9/12</f>
        <v/>
      </c>
      <c r="L224">
        <f>MIN(H224+J224,Inputs!$B$17)</f>
        <v/>
      </c>
      <c r="M224">
        <f>MIN(I224+K224,MAX(0,Inputs!$B$20-L224))</f>
        <v/>
      </c>
      <c r="N224">
        <f>IF(AND(I224+K224-M224&lt;=0.000001,H224+J224-L224&gt;0),MIN(H224+J224-L224,MAX(0,Inputs!$B$20-L224-M224)),0)</f>
        <v/>
      </c>
      <c r="O224">
        <f>IF(AND(Inputs!$B$12=1,I224+K224-M224&lt;=0.000001,H224+J224-L224-N224&gt;0.000001),MIN(Inputs!$B$19,H224+J224-L224-N224),0)</f>
        <v/>
      </c>
      <c r="P224">
        <f>H224+J224-L224-N224-O224</f>
        <v/>
      </c>
      <c r="Q224">
        <f>I224+K224-M224+O224</f>
        <v/>
      </c>
      <c r="R224">
        <f>R223+Inputs!$B$20-L224-M224-N224</f>
        <v/>
      </c>
      <c r="S224">
        <f>IF(P224+Q224&lt;=0.005,1,0)</f>
        <v/>
      </c>
    </row>
    <row r="225">
      <c r="A225" t="n">
        <v>223</v>
      </c>
      <c r="B225">
        <f>E224</f>
        <v/>
      </c>
      <c r="C225">
        <f>B225*Inputs!$B$4/12</f>
        <v/>
      </c>
      <c r="D225">
        <f>MIN(B225+C225,Inputs!$B$20)</f>
        <v/>
      </c>
      <c r="E225">
        <f>B225+C225-D225</f>
        <v/>
      </c>
      <c r="F225">
        <f>F224+Inputs!$B$20-D225</f>
        <v/>
      </c>
      <c r="G225">
        <f>IF(E225&lt;=0.005,1,0)</f>
        <v/>
      </c>
      <c r="H225">
        <f>P224</f>
        <v/>
      </c>
      <c r="I225">
        <f>Q224</f>
        <v/>
      </c>
      <c r="J225">
        <f>H225*Inputs!$B$4/12</f>
        <v/>
      </c>
      <c r="K225">
        <f>I225*Inputs!$B$9/12</f>
        <v/>
      </c>
      <c r="L225">
        <f>MIN(H225+J225,Inputs!$B$17)</f>
        <v/>
      </c>
      <c r="M225">
        <f>MIN(I225+K225,MAX(0,Inputs!$B$20-L225))</f>
        <v/>
      </c>
      <c r="N225">
        <f>IF(AND(I225+K225-M225&lt;=0.000001,H225+J225-L225&gt;0),MIN(H225+J225-L225,MAX(0,Inputs!$B$20-L225-M225)),0)</f>
        <v/>
      </c>
      <c r="O225">
        <f>IF(AND(Inputs!$B$12=1,I225+K225-M225&lt;=0.000001,H225+J225-L225-N225&gt;0.000001),MIN(Inputs!$B$19,H225+J225-L225-N225),0)</f>
        <v/>
      </c>
      <c r="P225">
        <f>H225+J225-L225-N225-O225</f>
        <v/>
      </c>
      <c r="Q225">
        <f>I225+K225-M225+O225</f>
        <v/>
      </c>
      <c r="R225">
        <f>R224+Inputs!$B$20-L225-M225-N225</f>
        <v/>
      </c>
      <c r="S225">
        <f>IF(P225+Q225&lt;=0.005,1,0)</f>
        <v/>
      </c>
    </row>
    <row r="226">
      <c r="A226" t="n">
        <v>224</v>
      </c>
      <c r="B226">
        <f>E225</f>
        <v/>
      </c>
      <c r="C226">
        <f>B226*Inputs!$B$4/12</f>
        <v/>
      </c>
      <c r="D226">
        <f>MIN(B226+C226,Inputs!$B$20)</f>
        <v/>
      </c>
      <c r="E226">
        <f>B226+C226-D226</f>
        <v/>
      </c>
      <c r="F226">
        <f>F225+Inputs!$B$20-D226</f>
        <v/>
      </c>
      <c r="G226">
        <f>IF(E226&lt;=0.005,1,0)</f>
        <v/>
      </c>
      <c r="H226">
        <f>P225</f>
        <v/>
      </c>
      <c r="I226">
        <f>Q225</f>
        <v/>
      </c>
      <c r="J226">
        <f>H226*Inputs!$B$4/12</f>
        <v/>
      </c>
      <c r="K226">
        <f>I226*Inputs!$B$9/12</f>
        <v/>
      </c>
      <c r="L226">
        <f>MIN(H226+J226,Inputs!$B$17)</f>
        <v/>
      </c>
      <c r="M226">
        <f>MIN(I226+K226,MAX(0,Inputs!$B$20-L226))</f>
        <v/>
      </c>
      <c r="N226">
        <f>IF(AND(I226+K226-M226&lt;=0.000001,H226+J226-L226&gt;0),MIN(H226+J226-L226,MAX(0,Inputs!$B$20-L226-M226)),0)</f>
        <v/>
      </c>
      <c r="O226">
        <f>IF(AND(Inputs!$B$12=1,I226+K226-M226&lt;=0.000001,H226+J226-L226-N226&gt;0.000001),MIN(Inputs!$B$19,H226+J226-L226-N226),0)</f>
        <v/>
      </c>
      <c r="P226">
        <f>H226+J226-L226-N226-O226</f>
        <v/>
      </c>
      <c r="Q226">
        <f>I226+K226-M226+O226</f>
        <v/>
      </c>
      <c r="R226">
        <f>R225+Inputs!$B$20-L226-M226-N226</f>
        <v/>
      </c>
      <c r="S226">
        <f>IF(P226+Q226&lt;=0.005,1,0)</f>
        <v/>
      </c>
    </row>
    <row r="227">
      <c r="A227" t="n">
        <v>225</v>
      </c>
      <c r="B227">
        <f>E226</f>
        <v/>
      </c>
      <c r="C227">
        <f>B227*Inputs!$B$4/12</f>
        <v/>
      </c>
      <c r="D227">
        <f>MIN(B227+C227,Inputs!$B$20)</f>
        <v/>
      </c>
      <c r="E227">
        <f>B227+C227-D227</f>
        <v/>
      </c>
      <c r="F227">
        <f>F226+Inputs!$B$20-D227</f>
        <v/>
      </c>
      <c r="G227">
        <f>IF(E227&lt;=0.005,1,0)</f>
        <v/>
      </c>
      <c r="H227">
        <f>P226</f>
        <v/>
      </c>
      <c r="I227">
        <f>Q226</f>
        <v/>
      </c>
      <c r="J227">
        <f>H227*Inputs!$B$4/12</f>
        <v/>
      </c>
      <c r="K227">
        <f>I227*Inputs!$B$9/12</f>
        <v/>
      </c>
      <c r="L227">
        <f>MIN(H227+J227,Inputs!$B$17)</f>
        <v/>
      </c>
      <c r="M227">
        <f>MIN(I227+K227,MAX(0,Inputs!$B$20-L227))</f>
        <v/>
      </c>
      <c r="N227">
        <f>IF(AND(I227+K227-M227&lt;=0.000001,H227+J227-L227&gt;0),MIN(H227+J227-L227,MAX(0,Inputs!$B$20-L227-M227)),0)</f>
        <v/>
      </c>
      <c r="O227">
        <f>IF(AND(Inputs!$B$12=1,I227+K227-M227&lt;=0.000001,H227+J227-L227-N227&gt;0.000001),MIN(Inputs!$B$19,H227+J227-L227-N227),0)</f>
        <v/>
      </c>
      <c r="P227">
        <f>H227+J227-L227-N227-O227</f>
        <v/>
      </c>
      <c r="Q227">
        <f>I227+K227-M227+O227</f>
        <v/>
      </c>
      <c r="R227">
        <f>R226+Inputs!$B$20-L227-M227-N227</f>
        <v/>
      </c>
      <c r="S227">
        <f>IF(P227+Q227&lt;=0.005,1,0)</f>
        <v/>
      </c>
    </row>
    <row r="228">
      <c r="A228" t="n">
        <v>226</v>
      </c>
      <c r="B228">
        <f>E227</f>
        <v/>
      </c>
      <c r="C228">
        <f>B228*Inputs!$B$4/12</f>
        <v/>
      </c>
      <c r="D228">
        <f>MIN(B228+C228,Inputs!$B$20)</f>
        <v/>
      </c>
      <c r="E228">
        <f>B228+C228-D228</f>
        <v/>
      </c>
      <c r="F228">
        <f>F227+Inputs!$B$20-D228</f>
        <v/>
      </c>
      <c r="G228">
        <f>IF(E228&lt;=0.005,1,0)</f>
        <v/>
      </c>
      <c r="H228">
        <f>P227</f>
        <v/>
      </c>
      <c r="I228">
        <f>Q227</f>
        <v/>
      </c>
      <c r="J228">
        <f>H228*Inputs!$B$4/12</f>
        <v/>
      </c>
      <c r="K228">
        <f>I228*Inputs!$B$9/12</f>
        <v/>
      </c>
      <c r="L228">
        <f>MIN(H228+J228,Inputs!$B$17)</f>
        <v/>
      </c>
      <c r="M228">
        <f>MIN(I228+K228,MAX(0,Inputs!$B$20-L228))</f>
        <v/>
      </c>
      <c r="N228">
        <f>IF(AND(I228+K228-M228&lt;=0.000001,H228+J228-L228&gt;0),MIN(H228+J228-L228,MAX(0,Inputs!$B$20-L228-M228)),0)</f>
        <v/>
      </c>
      <c r="O228">
        <f>IF(AND(Inputs!$B$12=1,I228+K228-M228&lt;=0.000001,H228+J228-L228-N228&gt;0.000001),MIN(Inputs!$B$19,H228+J228-L228-N228),0)</f>
        <v/>
      </c>
      <c r="P228">
        <f>H228+J228-L228-N228-O228</f>
        <v/>
      </c>
      <c r="Q228">
        <f>I228+K228-M228+O228</f>
        <v/>
      </c>
      <c r="R228">
        <f>R227+Inputs!$B$20-L228-M228-N228</f>
        <v/>
      </c>
      <c r="S228">
        <f>IF(P228+Q228&lt;=0.005,1,0)</f>
        <v/>
      </c>
    </row>
    <row r="229">
      <c r="A229" t="n">
        <v>227</v>
      </c>
      <c r="B229">
        <f>E228</f>
        <v/>
      </c>
      <c r="C229">
        <f>B229*Inputs!$B$4/12</f>
        <v/>
      </c>
      <c r="D229">
        <f>MIN(B229+C229,Inputs!$B$20)</f>
        <v/>
      </c>
      <c r="E229">
        <f>B229+C229-D229</f>
        <v/>
      </c>
      <c r="F229">
        <f>F228+Inputs!$B$20-D229</f>
        <v/>
      </c>
      <c r="G229">
        <f>IF(E229&lt;=0.005,1,0)</f>
        <v/>
      </c>
      <c r="H229">
        <f>P228</f>
        <v/>
      </c>
      <c r="I229">
        <f>Q228</f>
        <v/>
      </c>
      <c r="J229">
        <f>H229*Inputs!$B$4/12</f>
        <v/>
      </c>
      <c r="K229">
        <f>I229*Inputs!$B$9/12</f>
        <v/>
      </c>
      <c r="L229">
        <f>MIN(H229+J229,Inputs!$B$17)</f>
        <v/>
      </c>
      <c r="M229">
        <f>MIN(I229+K229,MAX(0,Inputs!$B$20-L229))</f>
        <v/>
      </c>
      <c r="N229">
        <f>IF(AND(I229+K229-M229&lt;=0.000001,H229+J229-L229&gt;0),MIN(H229+J229-L229,MAX(0,Inputs!$B$20-L229-M229)),0)</f>
        <v/>
      </c>
      <c r="O229">
        <f>IF(AND(Inputs!$B$12=1,I229+K229-M229&lt;=0.000001,H229+J229-L229-N229&gt;0.000001),MIN(Inputs!$B$19,H229+J229-L229-N229),0)</f>
        <v/>
      </c>
      <c r="P229">
        <f>H229+J229-L229-N229-O229</f>
        <v/>
      </c>
      <c r="Q229">
        <f>I229+K229-M229+O229</f>
        <v/>
      </c>
      <c r="R229">
        <f>R228+Inputs!$B$20-L229-M229-N229</f>
        <v/>
      </c>
      <c r="S229">
        <f>IF(P229+Q229&lt;=0.005,1,0)</f>
        <v/>
      </c>
    </row>
    <row r="230">
      <c r="A230" t="n">
        <v>228</v>
      </c>
      <c r="B230">
        <f>E229</f>
        <v/>
      </c>
      <c r="C230">
        <f>B230*Inputs!$B$4/12</f>
        <v/>
      </c>
      <c r="D230">
        <f>MIN(B230+C230,Inputs!$B$20)</f>
        <v/>
      </c>
      <c r="E230">
        <f>B230+C230-D230</f>
        <v/>
      </c>
      <c r="F230">
        <f>F229+Inputs!$B$20-D230</f>
        <v/>
      </c>
      <c r="G230">
        <f>IF(E230&lt;=0.005,1,0)</f>
        <v/>
      </c>
      <c r="H230">
        <f>P229</f>
        <v/>
      </c>
      <c r="I230">
        <f>Q229</f>
        <v/>
      </c>
      <c r="J230">
        <f>H230*Inputs!$B$4/12</f>
        <v/>
      </c>
      <c r="K230">
        <f>I230*Inputs!$B$9/12</f>
        <v/>
      </c>
      <c r="L230">
        <f>MIN(H230+J230,Inputs!$B$17)</f>
        <v/>
      </c>
      <c r="M230">
        <f>MIN(I230+K230,MAX(0,Inputs!$B$20-L230))</f>
        <v/>
      </c>
      <c r="N230">
        <f>IF(AND(I230+K230-M230&lt;=0.000001,H230+J230-L230&gt;0),MIN(H230+J230-L230,MAX(0,Inputs!$B$20-L230-M230)),0)</f>
        <v/>
      </c>
      <c r="O230">
        <f>IF(AND(Inputs!$B$12=1,I230+K230-M230&lt;=0.000001,H230+J230-L230-N230&gt;0.000001),MIN(Inputs!$B$19,H230+J230-L230-N230),0)</f>
        <v/>
      </c>
      <c r="P230">
        <f>H230+J230-L230-N230-O230</f>
        <v/>
      </c>
      <c r="Q230">
        <f>I230+K230-M230+O230</f>
        <v/>
      </c>
      <c r="R230">
        <f>R229+Inputs!$B$20-L230-M230-N230</f>
        <v/>
      </c>
      <c r="S230">
        <f>IF(P230+Q230&lt;=0.005,1,0)</f>
        <v/>
      </c>
    </row>
    <row r="231">
      <c r="A231" t="n">
        <v>229</v>
      </c>
      <c r="B231">
        <f>E230</f>
        <v/>
      </c>
      <c r="C231">
        <f>B231*Inputs!$B$4/12</f>
        <v/>
      </c>
      <c r="D231">
        <f>MIN(B231+C231,Inputs!$B$20)</f>
        <v/>
      </c>
      <c r="E231">
        <f>B231+C231-D231</f>
        <v/>
      </c>
      <c r="F231">
        <f>F230+Inputs!$B$20-D231</f>
        <v/>
      </c>
      <c r="G231">
        <f>IF(E231&lt;=0.005,1,0)</f>
        <v/>
      </c>
      <c r="H231">
        <f>P230</f>
        <v/>
      </c>
      <c r="I231">
        <f>Q230</f>
        <v/>
      </c>
      <c r="J231">
        <f>H231*Inputs!$B$4/12</f>
        <v/>
      </c>
      <c r="K231">
        <f>I231*Inputs!$B$9/12</f>
        <v/>
      </c>
      <c r="L231">
        <f>MIN(H231+J231,Inputs!$B$17)</f>
        <v/>
      </c>
      <c r="M231">
        <f>MIN(I231+K231,MAX(0,Inputs!$B$20-L231))</f>
        <v/>
      </c>
      <c r="N231">
        <f>IF(AND(I231+K231-M231&lt;=0.000001,H231+J231-L231&gt;0),MIN(H231+J231-L231,MAX(0,Inputs!$B$20-L231-M231)),0)</f>
        <v/>
      </c>
      <c r="O231">
        <f>IF(AND(Inputs!$B$12=1,I231+K231-M231&lt;=0.000001,H231+J231-L231-N231&gt;0.000001),MIN(Inputs!$B$19,H231+J231-L231-N231),0)</f>
        <v/>
      </c>
      <c r="P231">
        <f>H231+J231-L231-N231-O231</f>
        <v/>
      </c>
      <c r="Q231">
        <f>I231+K231-M231+O231</f>
        <v/>
      </c>
      <c r="R231">
        <f>R230+Inputs!$B$20-L231-M231-N231</f>
        <v/>
      </c>
      <c r="S231">
        <f>IF(P231+Q231&lt;=0.005,1,0)</f>
        <v/>
      </c>
    </row>
    <row r="232">
      <c r="A232" t="n">
        <v>230</v>
      </c>
      <c r="B232">
        <f>E231</f>
        <v/>
      </c>
      <c r="C232">
        <f>B232*Inputs!$B$4/12</f>
        <v/>
      </c>
      <c r="D232">
        <f>MIN(B232+C232,Inputs!$B$20)</f>
        <v/>
      </c>
      <c r="E232">
        <f>B232+C232-D232</f>
        <v/>
      </c>
      <c r="F232">
        <f>F231+Inputs!$B$20-D232</f>
        <v/>
      </c>
      <c r="G232">
        <f>IF(E232&lt;=0.005,1,0)</f>
        <v/>
      </c>
      <c r="H232">
        <f>P231</f>
        <v/>
      </c>
      <c r="I232">
        <f>Q231</f>
        <v/>
      </c>
      <c r="J232">
        <f>H232*Inputs!$B$4/12</f>
        <v/>
      </c>
      <c r="K232">
        <f>I232*Inputs!$B$9/12</f>
        <v/>
      </c>
      <c r="L232">
        <f>MIN(H232+J232,Inputs!$B$17)</f>
        <v/>
      </c>
      <c r="M232">
        <f>MIN(I232+K232,MAX(0,Inputs!$B$20-L232))</f>
        <v/>
      </c>
      <c r="N232">
        <f>IF(AND(I232+K232-M232&lt;=0.000001,H232+J232-L232&gt;0),MIN(H232+J232-L232,MAX(0,Inputs!$B$20-L232-M232)),0)</f>
        <v/>
      </c>
      <c r="O232">
        <f>IF(AND(Inputs!$B$12=1,I232+K232-M232&lt;=0.000001,H232+J232-L232-N232&gt;0.000001),MIN(Inputs!$B$19,H232+J232-L232-N232),0)</f>
        <v/>
      </c>
      <c r="P232">
        <f>H232+J232-L232-N232-O232</f>
        <v/>
      </c>
      <c r="Q232">
        <f>I232+K232-M232+O232</f>
        <v/>
      </c>
      <c r="R232">
        <f>R231+Inputs!$B$20-L232-M232-N232</f>
        <v/>
      </c>
      <c r="S232">
        <f>IF(P232+Q232&lt;=0.005,1,0)</f>
        <v/>
      </c>
    </row>
    <row r="233">
      <c r="A233" t="n">
        <v>231</v>
      </c>
      <c r="B233">
        <f>E232</f>
        <v/>
      </c>
      <c r="C233">
        <f>B233*Inputs!$B$4/12</f>
        <v/>
      </c>
      <c r="D233">
        <f>MIN(B233+C233,Inputs!$B$20)</f>
        <v/>
      </c>
      <c r="E233">
        <f>B233+C233-D233</f>
        <v/>
      </c>
      <c r="F233">
        <f>F232+Inputs!$B$20-D233</f>
        <v/>
      </c>
      <c r="G233">
        <f>IF(E233&lt;=0.005,1,0)</f>
        <v/>
      </c>
      <c r="H233">
        <f>P232</f>
        <v/>
      </c>
      <c r="I233">
        <f>Q232</f>
        <v/>
      </c>
      <c r="J233">
        <f>H233*Inputs!$B$4/12</f>
        <v/>
      </c>
      <c r="K233">
        <f>I233*Inputs!$B$9/12</f>
        <v/>
      </c>
      <c r="L233">
        <f>MIN(H233+J233,Inputs!$B$17)</f>
        <v/>
      </c>
      <c r="M233">
        <f>MIN(I233+K233,MAX(0,Inputs!$B$20-L233))</f>
        <v/>
      </c>
      <c r="N233">
        <f>IF(AND(I233+K233-M233&lt;=0.000001,H233+J233-L233&gt;0),MIN(H233+J233-L233,MAX(0,Inputs!$B$20-L233-M233)),0)</f>
        <v/>
      </c>
      <c r="O233">
        <f>IF(AND(Inputs!$B$12=1,I233+K233-M233&lt;=0.000001,H233+J233-L233-N233&gt;0.000001),MIN(Inputs!$B$19,H233+J233-L233-N233),0)</f>
        <v/>
      </c>
      <c r="P233">
        <f>H233+J233-L233-N233-O233</f>
        <v/>
      </c>
      <c r="Q233">
        <f>I233+K233-M233+O233</f>
        <v/>
      </c>
      <c r="R233">
        <f>R232+Inputs!$B$20-L233-M233-N233</f>
        <v/>
      </c>
      <c r="S233">
        <f>IF(P233+Q233&lt;=0.005,1,0)</f>
        <v/>
      </c>
    </row>
    <row r="234">
      <c r="A234" t="n">
        <v>232</v>
      </c>
      <c r="B234">
        <f>E233</f>
        <v/>
      </c>
      <c r="C234">
        <f>B234*Inputs!$B$4/12</f>
        <v/>
      </c>
      <c r="D234">
        <f>MIN(B234+C234,Inputs!$B$20)</f>
        <v/>
      </c>
      <c r="E234">
        <f>B234+C234-D234</f>
        <v/>
      </c>
      <c r="F234">
        <f>F233+Inputs!$B$20-D234</f>
        <v/>
      </c>
      <c r="G234">
        <f>IF(E234&lt;=0.005,1,0)</f>
        <v/>
      </c>
      <c r="H234">
        <f>P233</f>
        <v/>
      </c>
      <c r="I234">
        <f>Q233</f>
        <v/>
      </c>
      <c r="J234">
        <f>H234*Inputs!$B$4/12</f>
        <v/>
      </c>
      <c r="K234">
        <f>I234*Inputs!$B$9/12</f>
        <v/>
      </c>
      <c r="L234">
        <f>MIN(H234+J234,Inputs!$B$17)</f>
        <v/>
      </c>
      <c r="M234">
        <f>MIN(I234+K234,MAX(0,Inputs!$B$20-L234))</f>
        <v/>
      </c>
      <c r="N234">
        <f>IF(AND(I234+K234-M234&lt;=0.000001,H234+J234-L234&gt;0),MIN(H234+J234-L234,MAX(0,Inputs!$B$20-L234-M234)),0)</f>
        <v/>
      </c>
      <c r="O234">
        <f>IF(AND(Inputs!$B$12=1,I234+K234-M234&lt;=0.000001,H234+J234-L234-N234&gt;0.000001),MIN(Inputs!$B$19,H234+J234-L234-N234),0)</f>
        <v/>
      </c>
      <c r="P234">
        <f>H234+J234-L234-N234-O234</f>
        <v/>
      </c>
      <c r="Q234">
        <f>I234+K234-M234+O234</f>
        <v/>
      </c>
      <c r="R234">
        <f>R233+Inputs!$B$20-L234-M234-N234</f>
        <v/>
      </c>
      <c r="S234">
        <f>IF(P234+Q234&lt;=0.005,1,0)</f>
        <v/>
      </c>
    </row>
    <row r="235">
      <c r="A235" t="n">
        <v>233</v>
      </c>
      <c r="B235">
        <f>E234</f>
        <v/>
      </c>
      <c r="C235">
        <f>B235*Inputs!$B$4/12</f>
        <v/>
      </c>
      <c r="D235">
        <f>MIN(B235+C235,Inputs!$B$20)</f>
        <v/>
      </c>
      <c r="E235">
        <f>B235+C235-D235</f>
        <v/>
      </c>
      <c r="F235">
        <f>F234+Inputs!$B$20-D235</f>
        <v/>
      </c>
      <c r="G235">
        <f>IF(E235&lt;=0.005,1,0)</f>
        <v/>
      </c>
      <c r="H235">
        <f>P234</f>
        <v/>
      </c>
      <c r="I235">
        <f>Q234</f>
        <v/>
      </c>
      <c r="J235">
        <f>H235*Inputs!$B$4/12</f>
        <v/>
      </c>
      <c r="K235">
        <f>I235*Inputs!$B$9/12</f>
        <v/>
      </c>
      <c r="L235">
        <f>MIN(H235+J235,Inputs!$B$17)</f>
        <v/>
      </c>
      <c r="M235">
        <f>MIN(I235+K235,MAX(0,Inputs!$B$20-L235))</f>
        <v/>
      </c>
      <c r="N235">
        <f>IF(AND(I235+K235-M235&lt;=0.000001,H235+J235-L235&gt;0),MIN(H235+J235-L235,MAX(0,Inputs!$B$20-L235-M235)),0)</f>
        <v/>
      </c>
      <c r="O235">
        <f>IF(AND(Inputs!$B$12=1,I235+K235-M235&lt;=0.000001,H235+J235-L235-N235&gt;0.000001),MIN(Inputs!$B$19,H235+J235-L235-N235),0)</f>
        <v/>
      </c>
      <c r="P235">
        <f>H235+J235-L235-N235-O235</f>
        <v/>
      </c>
      <c r="Q235">
        <f>I235+K235-M235+O235</f>
        <v/>
      </c>
      <c r="R235">
        <f>R234+Inputs!$B$20-L235-M235-N235</f>
        <v/>
      </c>
      <c r="S235">
        <f>IF(P235+Q235&lt;=0.005,1,0)</f>
        <v/>
      </c>
    </row>
    <row r="236">
      <c r="A236" t="n">
        <v>234</v>
      </c>
      <c r="B236">
        <f>E235</f>
        <v/>
      </c>
      <c r="C236">
        <f>B236*Inputs!$B$4/12</f>
        <v/>
      </c>
      <c r="D236">
        <f>MIN(B236+C236,Inputs!$B$20)</f>
        <v/>
      </c>
      <c r="E236">
        <f>B236+C236-D236</f>
        <v/>
      </c>
      <c r="F236">
        <f>F235+Inputs!$B$20-D236</f>
        <v/>
      </c>
      <c r="G236">
        <f>IF(E236&lt;=0.005,1,0)</f>
        <v/>
      </c>
      <c r="H236">
        <f>P235</f>
        <v/>
      </c>
      <c r="I236">
        <f>Q235</f>
        <v/>
      </c>
      <c r="J236">
        <f>H236*Inputs!$B$4/12</f>
        <v/>
      </c>
      <c r="K236">
        <f>I236*Inputs!$B$9/12</f>
        <v/>
      </c>
      <c r="L236">
        <f>MIN(H236+J236,Inputs!$B$17)</f>
        <v/>
      </c>
      <c r="M236">
        <f>MIN(I236+K236,MAX(0,Inputs!$B$20-L236))</f>
        <v/>
      </c>
      <c r="N236">
        <f>IF(AND(I236+K236-M236&lt;=0.000001,H236+J236-L236&gt;0),MIN(H236+J236-L236,MAX(0,Inputs!$B$20-L236-M236)),0)</f>
        <v/>
      </c>
      <c r="O236">
        <f>IF(AND(Inputs!$B$12=1,I236+K236-M236&lt;=0.000001,H236+J236-L236-N236&gt;0.000001),MIN(Inputs!$B$19,H236+J236-L236-N236),0)</f>
        <v/>
      </c>
      <c r="P236">
        <f>H236+J236-L236-N236-O236</f>
        <v/>
      </c>
      <c r="Q236">
        <f>I236+K236-M236+O236</f>
        <v/>
      </c>
      <c r="R236">
        <f>R235+Inputs!$B$20-L236-M236-N236</f>
        <v/>
      </c>
      <c r="S236">
        <f>IF(P236+Q236&lt;=0.005,1,0)</f>
        <v/>
      </c>
    </row>
    <row r="237">
      <c r="A237" t="n">
        <v>235</v>
      </c>
      <c r="B237">
        <f>E236</f>
        <v/>
      </c>
      <c r="C237">
        <f>B237*Inputs!$B$4/12</f>
        <v/>
      </c>
      <c r="D237">
        <f>MIN(B237+C237,Inputs!$B$20)</f>
        <v/>
      </c>
      <c r="E237">
        <f>B237+C237-D237</f>
        <v/>
      </c>
      <c r="F237">
        <f>F236+Inputs!$B$20-D237</f>
        <v/>
      </c>
      <c r="G237">
        <f>IF(E237&lt;=0.005,1,0)</f>
        <v/>
      </c>
      <c r="H237">
        <f>P236</f>
        <v/>
      </c>
      <c r="I237">
        <f>Q236</f>
        <v/>
      </c>
      <c r="J237">
        <f>H237*Inputs!$B$4/12</f>
        <v/>
      </c>
      <c r="K237">
        <f>I237*Inputs!$B$9/12</f>
        <v/>
      </c>
      <c r="L237">
        <f>MIN(H237+J237,Inputs!$B$17)</f>
        <v/>
      </c>
      <c r="M237">
        <f>MIN(I237+K237,MAX(0,Inputs!$B$20-L237))</f>
        <v/>
      </c>
      <c r="N237">
        <f>IF(AND(I237+K237-M237&lt;=0.000001,H237+J237-L237&gt;0),MIN(H237+J237-L237,MAX(0,Inputs!$B$20-L237-M237)),0)</f>
        <v/>
      </c>
      <c r="O237">
        <f>IF(AND(Inputs!$B$12=1,I237+K237-M237&lt;=0.000001,H237+J237-L237-N237&gt;0.000001),MIN(Inputs!$B$19,H237+J237-L237-N237),0)</f>
        <v/>
      </c>
      <c r="P237">
        <f>H237+J237-L237-N237-O237</f>
        <v/>
      </c>
      <c r="Q237">
        <f>I237+K237-M237+O237</f>
        <v/>
      </c>
      <c r="R237">
        <f>R236+Inputs!$B$20-L237-M237-N237</f>
        <v/>
      </c>
      <c r="S237">
        <f>IF(P237+Q237&lt;=0.005,1,0)</f>
        <v/>
      </c>
    </row>
    <row r="238">
      <c r="A238" t="n">
        <v>236</v>
      </c>
      <c r="B238">
        <f>E237</f>
        <v/>
      </c>
      <c r="C238">
        <f>B238*Inputs!$B$4/12</f>
        <v/>
      </c>
      <c r="D238">
        <f>MIN(B238+C238,Inputs!$B$20)</f>
        <v/>
      </c>
      <c r="E238">
        <f>B238+C238-D238</f>
        <v/>
      </c>
      <c r="F238">
        <f>F237+Inputs!$B$20-D238</f>
        <v/>
      </c>
      <c r="G238">
        <f>IF(E238&lt;=0.005,1,0)</f>
        <v/>
      </c>
      <c r="H238">
        <f>P237</f>
        <v/>
      </c>
      <c r="I238">
        <f>Q237</f>
        <v/>
      </c>
      <c r="J238">
        <f>H238*Inputs!$B$4/12</f>
        <v/>
      </c>
      <c r="K238">
        <f>I238*Inputs!$B$9/12</f>
        <v/>
      </c>
      <c r="L238">
        <f>MIN(H238+J238,Inputs!$B$17)</f>
        <v/>
      </c>
      <c r="M238">
        <f>MIN(I238+K238,MAX(0,Inputs!$B$20-L238))</f>
        <v/>
      </c>
      <c r="N238">
        <f>IF(AND(I238+K238-M238&lt;=0.000001,H238+J238-L238&gt;0),MIN(H238+J238-L238,MAX(0,Inputs!$B$20-L238-M238)),0)</f>
        <v/>
      </c>
      <c r="O238">
        <f>IF(AND(Inputs!$B$12=1,I238+K238-M238&lt;=0.000001,H238+J238-L238-N238&gt;0.000001),MIN(Inputs!$B$19,H238+J238-L238-N238),0)</f>
        <v/>
      </c>
      <c r="P238">
        <f>H238+J238-L238-N238-O238</f>
        <v/>
      </c>
      <c r="Q238">
        <f>I238+K238-M238+O238</f>
        <v/>
      </c>
      <c r="R238">
        <f>R237+Inputs!$B$20-L238-M238-N238</f>
        <v/>
      </c>
      <c r="S238">
        <f>IF(P238+Q238&lt;=0.005,1,0)</f>
        <v/>
      </c>
    </row>
    <row r="239">
      <c r="A239" t="n">
        <v>237</v>
      </c>
      <c r="B239">
        <f>E238</f>
        <v/>
      </c>
      <c r="C239">
        <f>B239*Inputs!$B$4/12</f>
        <v/>
      </c>
      <c r="D239">
        <f>MIN(B239+C239,Inputs!$B$20)</f>
        <v/>
      </c>
      <c r="E239">
        <f>B239+C239-D239</f>
        <v/>
      </c>
      <c r="F239">
        <f>F238+Inputs!$B$20-D239</f>
        <v/>
      </c>
      <c r="G239">
        <f>IF(E239&lt;=0.005,1,0)</f>
        <v/>
      </c>
      <c r="H239">
        <f>P238</f>
        <v/>
      </c>
      <c r="I239">
        <f>Q238</f>
        <v/>
      </c>
      <c r="J239">
        <f>H239*Inputs!$B$4/12</f>
        <v/>
      </c>
      <c r="K239">
        <f>I239*Inputs!$B$9/12</f>
        <v/>
      </c>
      <c r="L239">
        <f>MIN(H239+J239,Inputs!$B$17)</f>
        <v/>
      </c>
      <c r="M239">
        <f>MIN(I239+K239,MAX(0,Inputs!$B$20-L239))</f>
        <v/>
      </c>
      <c r="N239">
        <f>IF(AND(I239+K239-M239&lt;=0.000001,H239+J239-L239&gt;0),MIN(H239+J239-L239,MAX(0,Inputs!$B$20-L239-M239)),0)</f>
        <v/>
      </c>
      <c r="O239">
        <f>IF(AND(Inputs!$B$12=1,I239+K239-M239&lt;=0.000001,H239+J239-L239-N239&gt;0.000001),MIN(Inputs!$B$19,H239+J239-L239-N239),0)</f>
        <v/>
      </c>
      <c r="P239">
        <f>H239+J239-L239-N239-O239</f>
        <v/>
      </c>
      <c r="Q239">
        <f>I239+K239-M239+O239</f>
        <v/>
      </c>
      <c r="R239">
        <f>R238+Inputs!$B$20-L239-M239-N239</f>
        <v/>
      </c>
      <c r="S239">
        <f>IF(P239+Q239&lt;=0.005,1,0)</f>
        <v/>
      </c>
    </row>
    <row r="240">
      <c r="A240" t="n">
        <v>238</v>
      </c>
      <c r="B240">
        <f>E239</f>
        <v/>
      </c>
      <c r="C240">
        <f>B240*Inputs!$B$4/12</f>
        <v/>
      </c>
      <c r="D240">
        <f>MIN(B240+C240,Inputs!$B$20)</f>
        <v/>
      </c>
      <c r="E240">
        <f>B240+C240-D240</f>
        <v/>
      </c>
      <c r="F240">
        <f>F239+Inputs!$B$20-D240</f>
        <v/>
      </c>
      <c r="G240">
        <f>IF(E240&lt;=0.005,1,0)</f>
        <v/>
      </c>
      <c r="H240">
        <f>P239</f>
        <v/>
      </c>
      <c r="I240">
        <f>Q239</f>
        <v/>
      </c>
      <c r="J240">
        <f>H240*Inputs!$B$4/12</f>
        <v/>
      </c>
      <c r="K240">
        <f>I240*Inputs!$B$9/12</f>
        <v/>
      </c>
      <c r="L240">
        <f>MIN(H240+J240,Inputs!$B$17)</f>
        <v/>
      </c>
      <c r="M240">
        <f>MIN(I240+K240,MAX(0,Inputs!$B$20-L240))</f>
        <v/>
      </c>
      <c r="N240">
        <f>IF(AND(I240+K240-M240&lt;=0.000001,H240+J240-L240&gt;0),MIN(H240+J240-L240,MAX(0,Inputs!$B$20-L240-M240)),0)</f>
        <v/>
      </c>
      <c r="O240">
        <f>IF(AND(Inputs!$B$12=1,I240+K240-M240&lt;=0.000001,H240+J240-L240-N240&gt;0.000001),MIN(Inputs!$B$19,H240+J240-L240-N240),0)</f>
        <v/>
      </c>
      <c r="P240">
        <f>H240+J240-L240-N240-O240</f>
        <v/>
      </c>
      <c r="Q240">
        <f>I240+K240-M240+O240</f>
        <v/>
      </c>
      <c r="R240">
        <f>R239+Inputs!$B$20-L240-M240-N240</f>
        <v/>
      </c>
      <c r="S240">
        <f>IF(P240+Q240&lt;=0.005,1,0)</f>
        <v/>
      </c>
    </row>
    <row r="241">
      <c r="A241" t="n">
        <v>239</v>
      </c>
      <c r="B241">
        <f>E240</f>
        <v/>
      </c>
      <c r="C241">
        <f>B241*Inputs!$B$4/12</f>
        <v/>
      </c>
      <c r="D241">
        <f>MIN(B241+C241,Inputs!$B$20)</f>
        <v/>
      </c>
      <c r="E241">
        <f>B241+C241-D241</f>
        <v/>
      </c>
      <c r="F241">
        <f>F240+Inputs!$B$20-D241</f>
        <v/>
      </c>
      <c r="G241">
        <f>IF(E241&lt;=0.005,1,0)</f>
        <v/>
      </c>
      <c r="H241">
        <f>P240</f>
        <v/>
      </c>
      <c r="I241">
        <f>Q240</f>
        <v/>
      </c>
      <c r="J241">
        <f>H241*Inputs!$B$4/12</f>
        <v/>
      </c>
      <c r="K241">
        <f>I241*Inputs!$B$9/12</f>
        <v/>
      </c>
      <c r="L241">
        <f>MIN(H241+J241,Inputs!$B$17)</f>
        <v/>
      </c>
      <c r="M241">
        <f>MIN(I241+K241,MAX(0,Inputs!$B$20-L241))</f>
        <v/>
      </c>
      <c r="N241">
        <f>IF(AND(I241+K241-M241&lt;=0.000001,H241+J241-L241&gt;0),MIN(H241+J241-L241,MAX(0,Inputs!$B$20-L241-M241)),0)</f>
        <v/>
      </c>
      <c r="O241">
        <f>IF(AND(Inputs!$B$12=1,I241+K241-M241&lt;=0.000001,H241+J241-L241-N241&gt;0.000001),MIN(Inputs!$B$19,H241+J241-L241-N241),0)</f>
        <v/>
      </c>
      <c r="P241">
        <f>H241+J241-L241-N241-O241</f>
        <v/>
      </c>
      <c r="Q241">
        <f>I241+K241-M241+O241</f>
        <v/>
      </c>
      <c r="R241">
        <f>R240+Inputs!$B$20-L241-M241-N241</f>
        <v/>
      </c>
      <c r="S241">
        <f>IF(P241+Q241&lt;=0.005,1,0)</f>
        <v/>
      </c>
    </row>
    <row r="242">
      <c r="A242" t="n">
        <v>240</v>
      </c>
      <c r="B242">
        <f>E241</f>
        <v/>
      </c>
      <c r="C242">
        <f>B242*Inputs!$B$4/12</f>
        <v/>
      </c>
      <c r="D242">
        <f>MIN(B242+C242,Inputs!$B$20)</f>
        <v/>
      </c>
      <c r="E242">
        <f>B242+C242-D242</f>
        <v/>
      </c>
      <c r="F242">
        <f>F241+Inputs!$B$20-D242</f>
        <v/>
      </c>
      <c r="G242">
        <f>IF(E242&lt;=0.005,1,0)</f>
        <v/>
      </c>
      <c r="H242">
        <f>P241</f>
        <v/>
      </c>
      <c r="I242">
        <f>Q241</f>
        <v/>
      </c>
      <c r="J242">
        <f>H242*Inputs!$B$4/12</f>
        <v/>
      </c>
      <c r="K242">
        <f>I242*Inputs!$B$9/12</f>
        <v/>
      </c>
      <c r="L242">
        <f>MIN(H242+J242,Inputs!$B$17)</f>
        <v/>
      </c>
      <c r="M242">
        <f>MIN(I242+K242,MAX(0,Inputs!$B$20-L242))</f>
        <v/>
      </c>
      <c r="N242">
        <f>IF(AND(I242+K242-M242&lt;=0.000001,H242+J242-L242&gt;0),MIN(H242+J242-L242,MAX(0,Inputs!$B$20-L242-M242)),0)</f>
        <v/>
      </c>
      <c r="O242">
        <f>IF(AND(Inputs!$B$12=1,I242+K242-M242&lt;=0.000001,H242+J242-L242-N242&gt;0.000001),MIN(Inputs!$B$19,H242+J242-L242-N242),0)</f>
        <v/>
      </c>
      <c r="P242">
        <f>H242+J242-L242-N242-O242</f>
        <v/>
      </c>
      <c r="Q242">
        <f>I242+K242-M242+O242</f>
        <v/>
      </c>
      <c r="R242">
        <f>R241+Inputs!$B$20-L242-M242-N242</f>
        <v/>
      </c>
      <c r="S242">
        <f>IF(P242+Q242&lt;=0.005,1,0)</f>
        <v/>
      </c>
    </row>
    <row r="243">
      <c r="A243" t="n">
        <v>241</v>
      </c>
      <c r="B243">
        <f>E242</f>
        <v/>
      </c>
      <c r="C243">
        <f>B243*Inputs!$B$4/12</f>
        <v/>
      </c>
      <c r="D243">
        <f>MIN(B243+C243,Inputs!$B$20)</f>
        <v/>
      </c>
      <c r="E243">
        <f>B243+C243-D243</f>
        <v/>
      </c>
      <c r="F243">
        <f>F242+Inputs!$B$20-D243</f>
        <v/>
      </c>
      <c r="G243">
        <f>IF(E243&lt;=0.005,1,0)</f>
        <v/>
      </c>
      <c r="H243">
        <f>P242</f>
        <v/>
      </c>
      <c r="I243">
        <f>Q242</f>
        <v/>
      </c>
      <c r="J243">
        <f>H243*Inputs!$B$4/12</f>
        <v/>
      </c>
      <c r="K243">
        <f>I243*Inputs!$B$9/12</f>
        <v/>
      </c>
      <c r="L243">
        <f>MIN(H243+J243,Inputs!$B$17)</f>
        <v/>
      </c>
      <c r="M243">
        <f>MIN(I243+K243,MAX(0,Inputs!$B$20-L243))</f>
        <v/>
      </c>
      <c r="N243">
        <f>IF(AND(I243+K243-M243&lt;=0.000001,H243+J243-L243&gt;0),MIN(H243+J243-L243,MAX(0,Inputs!$B$20-L243-M243)),0)</f>
        <v/>
      </c>
      <c r="O243">
        <f>IF(AND(Inputs!$B$12=1,I243+K243-M243&lt;=0.000001,H243+J243-L243-N243&gt;0.000001),MIN(Inputs!$B$19,H243+J243-L243-N243),0)</f>
        <v/>
      </c>
      <c r="P243">
        <f>H243+J243-L243-N243-O243</f>
        <v/>
      </c>
      <c r="Q243">
        <f>I243+K243-M243+O243</f>
        <v/>
      </c>
      <c r="R243">
        <f>R242+Inputs!$B$20-L243-M243-N243</f>
        <v/>
      </c>
      <c r="S243">
        <f>IF(P243+Q243&lt;=0.005,1,0)</f>
        <v/>
      </c>
    </row>
    <row r="244">
      <c r="A244" t="n">
        <v>242</v>
      </c>
      <c r="B244">
        <f>E243</f>
        <v/>
      </c>
      <c r="C244">
        <f>B244*Inputs!$B$4/12</f>
        <v/>
      </c>
      <c r="D244">
        <f>MIN(B244+C244,Inputs!$B$20)</f>
        <v/>
      </c>
      <c r="E244">
        <f>B244+C244-D244</f>
        <v/>
      </c>
      <c r="F244">
        <f>F243+Inputs!$B$20-D244</f>
        <v/>
      </c>
      <c r="G244">
        <f>IF(E244&lt;=0.005,1,0)</f>
        <v/>
      </c>
      <c r="H244">
        <f>P243</f>
        <v/>
      </c>
      <c r="I244">
        <f>Q243</f>
        <v/>
      </c>
      <c r="J244">
        <f>H244*Inputs!$B$4/12</f>
        <v/>
      </c>
      <c r="K244">
        <f>I244*Inputs!$B$9/12</f>
        <v/>
      </c>
      <c r="L244">
        <f>MIN(H244+J244,Inputs!$B$17)</f>
        <v/>
      </c>
      <c r="M244">
        <f>MIN(I244+K244,MAX(0,Inputs!$B$20-L244))</f>
        <v/>
      </c>
      <c r="N244">
        <f>IF(AND(I244+K244-M244&lt;=0.000001,H244+J244-L244&gt;0),MIN(H244+J244-L244,MAX(0,Inputs!$B$20-L244-M244)),0)</f>
        <v/>
      </c>
      <c r="O244">
        <f>IF(AND(Inputs!$B$12=1,I244+K244-M244&lt;=0.000001,H244+J244-L244-N244&gt;0.000001),MIN(Inputs!$B$19,H244+J244-L244-N244),0)</f>
        <v/>
      </c>
      <c r="P244">
        <f>H244+J244-L244-N244-O244</f>
        <v/>
      </c>
      <c r="Q244">
        <f>I244+K244-M244+O244</f>
        <v/>
      </c>
      <c r="R244">
        <f>R243+Inputs!$B$20-L244-M244-N244</f>
        <v/>
      </c>
      <c r="S244">
        <f>IF(P244+Q244&lt;=0.005,1,0)</f>
        <v/>
      </c>
    </row>
    <row r="245">
      <c r="A245" t="n">
        <v>243</v>
      </c>
      <c r="B245">
        <f>E244</f>
        <v/>
      </c>
      <c r="C245">
        <f>B245*Inputs!$B$4/12</f>
        <v/>
      </c>
      <c r="D245">
        <f>MIN(B245+C245,Inputs!$B$20)</f>
        <v/>
      </c>
      <c r="E245">
        <f>B245+C245-D245</f>
        <v/>
      </c>
      <c r="F245">
        <f>F244+Inputs!$B$20-D245</f>
        <v/>
      </c>
      <c r="G245">
        <f>IF(E245&lt;=0.005,1,0)</f>
        <v/>
      </c>
      <c r="H245">
        <f>P244</f>
        <v/>
      </c>
      <c r="I245">
        <f>Q244</f>
        <v/>
      </c>
      <c r="J245">
        <f>H245*Inputs!$B$4/12</f>
        <v/>
      </c>
      <c r="K245">
        <f>I245*Inputs!$B$9/12</f>
        <v/>
      </c>
      <c r="L245">
        <f>MIN(H245+J245,Inputs!$B$17)</f>
        <v/>
      </c>
      <c r="M245">
        <f>MIN(I245+K245,MAX(0,Inputs!$B$20-L245))</f>
        <v/>
      </c>
      <c r="N245">
        <f>IF(AND(I245+K245-M245&lt;=0.000001,H245+J245-L245&gt;0),MIN(H245+J245-L245,MAX(0,Inputs!$B$20-L245-M245)),0)</f>
        <v/>
      </c>
      <c r="O245">
        <f>IF(AND(Inputs!$B$12=1,I245+K245-M245&lt;=0.000001,H245+J245-L245-N245&gt;0.000001),MIN(Inputs!$B$19,H245+J245-L245-N245),0)</f>
        <v/>
      </c>
      <c r="P245">
        <f>H245+J245-L245-N245-O245</f>
        <v/>
      </c>
      <c r="Q245">
        <f>I245+K245-M245+O245</f>
        <v/>
      </c>
      <c r="R245">
        <f>R244+Inputs!$B$20-L245-M245-N245</f>
        <v/>
      </c>
      <c r="S245">
        <f>IF(P245+Q245&lt;=0.005,1,0)</f>
        <v/>
      </c>
    </row>
    <row r="246">
      <c r="A246" t="n">
        <v>244</v>
      </c>
      <c r="B246">
        <f>E245</f>
        <v/>
      </c>
      <c r="C246">
        <f>B246*Inputs!$B$4/12</f>
        <v/>
      </c>
      <c r="D246">
        <f>MIN(B246+C246,Inputs!$B$20)</f>
        <v/>
      </c>
      <c r="E246">
        <f>B246+C246-D246</f>
        <v/>
      </c>
      <c r="F246">
        <f>F245+Inputs!$B$20-D246</f>
        <v/>
      </c>
      <c r="G246">
        <f>IF(E246&lt;=0.005,1,0)</f>
        <v/>
      </c>
      <c r="H246">
        <f>P245</f>
        <v/>
      </c>
      <c r="I246">
        <f>Q245</f>
        <v/>
      </c>
      <c r="J246">
        <f>H246*Inputs!$B$4/12</f>
        <v/>
      </c>
      <c r="K246">
        <f>I246*Inputs!$B$9/12</f>
        <v/>
      </c>
      <c r="L246">
        <f>MIN(H246+J246,Inputs!$B$17)</f>
        <v/>
      </c>
      <c r="M246">
        <f>MIN(I246+K246,MAX(0,Inputs!$B$20-L246))</f>
        <v/>
      </c>
      <c r="N246">
        <f>IF(AND(I246+K246-M246&lt;=0.000001,H246+J246-L246&gt;0),MIN(H246+J246-L246,MAX(0,Inputs!$B$20-L246-M246)),0)</f>
        <v/>
      </c>
      <c r="O246">
        <f>IF(AND(Inputs!$B$12=1,I246+K246-M246&lt;=0.000001,H246+J246-L246-N246&gt;0.000001),MIN(Inputs!$B$19,H246+J246-L246-N246),0)</f>
        <v/>
      </c>
      <c r="P246">
        <f>H246+J246-L246-N246-O246</f>
        <v/>
      </c>
      <c r="Q246">
        <f>I246+K246-M246+O246</f>
        <v/>
      </c>
      <c r="R246">
        <f>R245+Inputs!$B$20-L246-M246-N246</f>
        <v/>
      </c>
      <c r="S246">
        <f>IF(P246+Q246&lt;=0.005,1,0)</f>
        <v/>
      </c>
    </row>
    <row r="247">
      <c r="A247" t="n">
        <v>245</v>
      </c>
      <c r="B247">
        <f>E246</f>
        <v/>
      </c>
      <c r="C247">
        <f>B247*Inputs!$B$4/12</f>
        <v/>
      </c>
      <c r="D247">
        <f>MIN(B247+C247,Inputs!$B$20)</f>
        <v/>
      </c>
      <c r="E247">
        <f>B247+C247-D247</f>
        <v/>
      </c>
      <c r="F247">
        <f>F246+Inputs!$B$20-D247</f>
        <v/>
      </c>
      <c r="G247">
        <f>IF(E247&lt;=0.005,1,0)</f>
        <v/>
      </c>
      <c r="H247">
        <f>P246</f>
        <v/>
      </c>
      <c r="I247">
        <f>Q246</f>
        <v/>
      </c>
      <c r="J247">
        <f>H247*Inputs!$B$4/12</f>
        <v/>
      </c>
      <c r="K247">
        <f>I247*Inputs!$B$9/12</f>
        <v/>
      </c>
      <c r="L247">
        <f>MIN(H247+J247,Inputs!$B$17)</f>
        <v/>
      </c>
      <c r="M247">
        <f>MIN(I247+K247,MAX(0,Inputs!$B$20-L247))</f>
        <v/>
      </c>
      <c r="N247">
        <f>IF(AND(I247+K247-M247&lt;=0.000001,H247+J247-L247&gt;0),MIN(H247+J247-L247,MAX(0,Inputs!$B$20-L247-M247)),0)</f>
        <v/>
      </c>
      <c r="O247">
        <f>IF(AND(Inputs!$B$12=1,I247+K247-M247&lt;=0.000001,H247+J247-L247-N247&gt;0.000001),MIN(Inputs!$B$19,H247+J247-L247-N247),0)</f>
        <v/>
      </c>
      <c r="P247">
        <f>H247+J247-L247-N247-O247</f>
        <v/>
      </c>
      <c r="Q247">
        <f>I247+K247-M247+O247</f>
        <v/>
      </c>
      <c r="R247">
        <f>R246+Inputs!$B$20-L247-M247-N247</f>
        <v/>
      </c>
      <c r="S247">
        <f>IF(P247+Q247&lt;=0.005,1,0)</f>
        <v/>
      </c>
    </row>
    <row r="248">
      <c r="A248" t="n">
        <v>246</v>
      </c>
      <c r="B248">
        <f>E247</f>
        <v/>
      </c>
      <c r="C248">
        <f>B248*Inputs!$B$4/12</f>
        <v/>
      </c>
      <c r="D248">
        <f>MIN(B248+C248,Inputs!$B$20)</f>
        <v/>
      </c>
      <c r="E248">
        <f>B248+C248-D248</f>
        <v/>
      </c>
      <c r="F248">
        <f>F247+Inputs!$B$20-D248</f>
        <v/>
      </c>
      <c r="G248">
        <f>IF(E248&lt;=0.005,1,0)</f>
        <v/>
      </c>
      <c r="H248">
        <f>P247</f>
        <v/>
      </c>
      <c r="I248">
        <f>Q247</f>
        <v/>
      </c>
      <c r="J248">
        <f>H248*Inputs!$B$4/12</f>
        <v/>
      </c>
      <c r="K248">
        <f>I248*Inputs!$B$9/12</f>
        <v/>
      </c>
      <c r="L248">
        <f>MIN(H248+J248,Inputs!$B$17)</f>
        <v/>
      </c>
      <c r="M248">
        <f>MIN(I248+K248,MAX(0,Inputs!$B$20-L248))</f>
        <v/>
      </c>
      <c r="N248">
        <f>IF(AND(I248+K248-M248&lt;=0.000001,H248+J248-L248&gt;0),MIN(H248+J248-L248,MAX(0,Inputs!$B$20-L248-M248)),0)</f>
        <v/>
      </c>
      <c r="O248">
        <f>IF(AND(Inputs!$B$12=1,I248+K248-M248&lt;=0.000001,H248+J248-L248-N248&gt;0.000001),MIN(Inputs!$B$19,H248+J248-L248-N248),0)</f>
        <v/>
      </c>
      <c r="P248">
        <f>H248+J248-L248-N248-O248</f>
        <v/>
      </c>
      <c r="Q248">
        <f>I248+K248-M248+O248</f>
        <v/>
      </c>
      <c r="R248">
        <f>R247+Inputs!$B$20-L248-M248-N248</f>
        <v/>
      </c>
      <c r="S248">
        <f>IF(P248+Q248&lt;=0.005,1,0)</f>
        <v/>
      </c>
    </row>
    <row r="249">
      <c r="A249" t="n">
        <v>247</v>
      </c>
      <c r="B249">
        <f>E248</f>
        <v/>
      </c>
      <c r="C249">
        <f>B249*Inputs!$B$4/12</f>
        <v/>
      </c>
      <c r="D249">
        <f>MIN(B249+C249,Inputs!$B$20)</f>
        <v/>
      </c>
      <c r="E249">
        <f>B249+C249-D249</f>
        <v/>
      </c>
      <c r="F249">
        <f>F248+Inputs!$B$20-D249</f>
        <v/>
      </c>
      <c r="G249">
        <f>IF(E249&lt;=0.005,1,0)</f>
        <v/>
      </c>
      <c r="H249">
        <f>P248</f>
        <v/>
      </c>
      <c r="I249">
        <f>Q248</f>
        <v/>
      </c>
      <c r="J249">
        <f>H249*Inputs!$B$4/12</f>
        <v/>
      </c>
      <c r="K249">
        <f>I249*Inputs!$B$9/12</f>
        <v/>
      </c>
      <c r="L249">
        <f>MIN(H249+J249,Inputs!$B$17)</f>
        <v/>
      </c>
      <c r="M249">
        <f>MIN(I249+K249,MAX(0,Inputs!$B$20-L249))</f>
        <v/>
      </c>
      <c r="N249">
        <f>IF(AND(I249+K249-M249&lt;=0.000001,H249+J249-L249&gt;0),MIN(H249+J249-L249,MAX(0,Inputs!$B$20-L249-M249)),0)</f>
        <v/>
      </c>
      <c r="O249">
        <f>IF(AND(Inputs!$B$12=1,I249+K249-M249&lt;=0.000001,H249+J249-L249-N249&gt;0.000001),MIN(Inputs!$B$19,H249+J249-L249-N249),0)</f>
        <v/>
      </c>
      <c r="P249">
        <f>H249+J249-L249-N249-O249</f>
        <v/>
      </c>
      <c r="Q249">
        <f>I249+K249-M249+O249</f>
        <v/>
      </c>
      <c r="R249">
        <f>R248+Inputs!$B$20-L249-M249-N249</f>
        <v/>
      </c>
      <c r="S249">
        <f>IF(P249+Q249&lt;=0.005,1,0)</f>
        <v/>
      </c>
    </row>
    <row r="250">
      <c r="A250" t="n">
        <v>248</v>
      </c>
      <c r="B250">
        <f>E249</f>
        <v/>
      </c>
      <c r="C250">
        <f>B250*Inputs!$B$4/12</f>
        <v/>
      </c>
      <c r="D250">
        <f>MIN(B250+C250,Inputs!$B$20)</f>
        <v/>
      </c>
      <c r="E250">
        <f>B250+C250-D250</f>
        <v/>
      </c>
      <c r="F250">
        <f>F249+Inputs!$B$20-D250</f>
        <v/>
      </c>
      <c r="G250">
        <f>IF(E250&lt;=0.005,1,0)</f>
        <v/>
      </c>
      <c r="H250">
        <f>P249</f>
        <v/>
      </c>
      <c r="I250">
        <f>Q249</f>
        <v/>
      </c>
      <c r="J250">
        <f>H250*Inputs!$B$4/12</f>
        <v/>
      </c>
      <c r="K250">
        <f>I250*Inputs!$B$9/12</f>
        <v/>
      </c>
      <c r="L250">
        <f>MIN(H250+J250,Inputs!$B$17)</f>
        <v/>
      </c>
      <c r="M250">
        <f>MIN(I250+K250,MAX(0,Inputs!$B$20-L250))</f>
        <v/>
      </c>
      <c r="N250">
        <f>IF(AND(I250+K250-M250&lt;=0.000001,H250+J250-L250&gt;0),MIN(H250+J250-L250,MAX(0,Inputs!$B$20-L250-M250)),0)</f>
        <v/>
      </c>
      <c r="O250">
        <f>IF(AND(Inputs!$B$12=1,I250+K250-M250&lt;=0.000001,H250+J250-L250-N250&gt;0.000001),MIN(Inputs!$B$19,H250+J250-L250-N250),0)</f>
        <v/>
      </c>
      <c r="P250">
        <f>H250+J250-L250-N250-O250</f>
        <v/>
      </c>
      <c r="Q250">
        <f>I250+K250-M250+O250</f>
        <v/>
      </c>
      <c r="R250">
        <f>R249+Inputs!$B$20-L250-M250-N250</f>
        <v/>
      </c>
      <c r="S250">
        <f>IF(P250+Q250&lt;=0.005,1,0)</f>
        <v/>
      </c>
    </row>
    <row r="251">
      <c r="A251" t="n">
        <v>249</v>
      </c>
      <c r="B251">
        <f>E250</f>
        <v/>
      </c>
      <c r="C251">
        <f>B251*Inputs!$B$4/12</f>
        <v/>
      </c>
      <c r="D251">
        <f>MIN(B251+C251,Inputs!$B$20)</f>
        <v/>
      </c>
      <c r="E251">
        <f>B251+C251-D251</f>
        <v/>
      </c>
      <c r="F251">
        <f>F250+Inputs!$B$20-D251</f>
        <v/>
      </c>
      <c r="G251">
        <f>IF(E251&lt;=0.005,1,0)</f>
        <v/>
      </c>
      <c r="H251">
        <f>P250</f>
        <v/>
      </c>
      <c r="I251">
        <f>Q250</f>
        <v/>
      </c>
      <c r="J251">
        <f>H251*Inputs!$B$4/12</f>
        <v/>
      </c>
      <c r="K251">
        <f>I251*Inputs!$B$9/12</f>
        <v/>
      </c>
      <c r="L251">
        <f>MIN(H251+J251,Inputs!$B$17)</f>
        <v/>
      </c>
      <c r="M251">
        <f>MIN(I251+K251,MAX(0,Inputs!$B$20-L251))</f>
        <v/>
      </c>
      <c r="N251">
        <f>IF(AND(I251+K251-M251&lt;=0.000001,H251+J251-L251&gt;0),MIN(H251+J251-L251,MAX(0,Inputs!$B$20-L251-M251)),0)</f>
        <v/>
      </c>
      <c r="O251">
        <f>IF(AND(Inputs!$B$12=1,I251+K251-M251&lt;=0.000001,H251+J251-L251-N251&gt;0.000001),MIN(Inputs!$B$19,H251+J251-L251-N251),0)</f>
        <v/>
      </c>
      <c r="P251">
        <f>H251+J251-L251-N251-O251</f>
        <v/>
      </c>
      <c r="Q251">
        <f>I251+K251-M251+O251</f>
        <v/>
      </c>
      <c r="R251">
        <f>R250+Inputs!$B$20-L251-M251-N251</f>
        <v/>
      </c>
      <c r="S251">
        <f>IF(P251+Q251&lt;=0.005,1,0)</f>
        <v/>
      </c>
    </row>
    <row r="252">
      <c r="A252" t="n">
        <v>250</v>
      </c>
      <c r="B252">
        <f>E251</f>
        <v/>
      </c>
      <c r="C252">
        <f>B252*Inputs!$B$4/12</f>
        <v/>
      </c>
      <c r="D252">
        <f>MIN(B252+C252,Inputs!$B$20)</f>
        <v/>
      </c>
      <c r="E252">
        <f>B252+C252-D252</f>
        <v/>
      </c>
      <c r="F252">
        <f>F251+Inputs!$B$20-D252</f>
        <v/>
      </c>
      <c r="G252">
        <f>IF(E252&lt;=0.005,1,0)</f>
        <v/>
      </c>
      <c r="H252">
        <f>P251</f>
        <v/>
      </c>
      <c r="I252">
        <f>Q251</f>
        <v/>
      </c>
      <c r="J252">
        <f>H252*Inputs!$B$4/12</f>
        <v/>
      </c>
      <c r="K252">
        <f>I252*Inputs!$B$9/12</f>
        <v/>
      </c>
      <c r="L252">
        <f>MIN(H252+J252,Inputs!$B$17)</f>
        <v/>
      </c>
      <c r="M252">
        <f>MIN(I252+K252,MAX(0,Inputs!$B$20-L252))</f>
        <v/>
      </c>
      <c r="N252">
        <f>IF(AND(I252+K252-M252&lt;=0.000001,H252+J252-L252&gt;0),MIN(H252+J252-L252,MAX(0,Inputs!$B$20-L252-M252)),0)</f>
        <v/>
      </c>
      <c r="O252">
        <f>IF(AND(Inputs!$B$12=1,I252+K252-M252&lt;=0.000001,H252+J252-L252-N252&gt;0.000001),MIN(Inputs!$B$19,H252+J252-L252-N252),0)</f>
        <v/>
      </c>
      <c r="P252">
        <f>H252+J252-L252-N252-O252</f>
        <v/>
      </c>
      <c r="Q252">
        <f>I252+K252-M252+O252</f>
        <v/>
      </c>
      <c r="R252">
        <f>R251+Inputs!$B$20-L252-M252-N252</f>
        <v/>
      </c>
      <c r="S252">
        <f>IF(P252+Q252&lt;=0.005,1,0)</f>
        <v/>
      </c>
    </row>
    <row r="253">
      <c r="A253" t="n">
        <v>251</v>
      </c>
      <c r="B253">
        <f>E252</f>
        <v/>
      </c>
      <c r="C253">
        <f>B253*Inputs!$B$4/12</f>
        <v/>
      </c>
      <c r="D253">
        <f>MIN(B253+C253,Inputs!$B$20)</f>
        <v/>
      </c>
      <c r="E253">
        <f>B253+C253-D253</f>
        <v/>
      </c>
      <c r="F253">
        <f>F252+Inputs!$B$20-D253</f>
        <v/>
      </c>
      <c r="G253">
        <f>IF(E253&lt;=0.005,1,0)</f>
        <v/>
      </c>
      <c r="H253">
        <f>P252</f>
        <v/>
      </c>
      <c r="I253">
        <f>Q252</f>
        <v/>
      </c>
      <c r="J253">
        <f>H253*Inputs!$B$4/12</f>
        <v/>
      </c>
      <c r="K253">
        <f>I253*Inputs!$B$9/12</f>
        <v/>
      </c>
      <c r="L253">
        <f>MIN(H253+J253,Inputs!$B$17)</f>
        <v/>
      </c>
      <c r="M253">
        <f>MIN(I253+K253,MAX(0,Inputs!$B$20-L253))</f>
        <v/>
      </c>
      <c r="N253">
        <f>IF(AND(I253+K253-M253&lt;=0.000001,H253+J253-L253&gt;0),MIN(H253+J253-L253,MAX(0,Inputs!$B$20-L253-M253)),0)</f>
        <v/>
      </c>
      <c r="O253">
        <f>IF(AND(Inputs!$B$12=1,I253+K253-M253&lt;=0.000001,H253+J253-L253-N253&gt;0.000001),MIN(Inputs!$B$19,H253+J253-L253-N253),0)</f>
        <v/>
      </c>
      <c r="P253">
        <f>H253+J253-L253-N253-O253</f>
        <v/>
      </c>
      <c r="Q253">
        <f>I253+K253-M253+O253</f>
        <v/>
      </c>
      <c r="R253">
        <f>R252+Inputs!$B$20-L253-M253-N253</f>
        <v/>
      </c>
      <c r="S253">
        <f>IF(P253+Q253&lt;=0.005,1,0)</f>
        <v/>
      </c>
    </row>
    <row r="254">
      <c r="A254" t="n">
        <v>252</v>
      </c>
      <c r="B254">
        <f>E253</f>
        <v/>
      </c>
      <c r="C254">
        <f>B254*Inputs!$B$4/12</f>
        <v/>
      </c>
      <c r="D254">
        <f>MIN(B254+C254,Inputs!$B$20)</f>
        <v/>
      </c>
      <c r="E254">
        <f>B254+C254-D254</f>
        <v/>
      </c>
      <c r="F254">
        <f>F253+Inputs!$B$20-D254</f>
        <v/>
      </c>
      <c r="G254">
        <f>IF(E254&lt;=0.005,1,0)</f>
        <v/>
      </c>
      <c r="H254">
        <f>P253</f>
        <v/>
      </c>
      <c r="I254">
        <f>Q253</f>
        <v/>
      </c>
      <c r="J254">
        <f>H254*Inputs!$B$4/12</f>
        <v/>
      </c>
      <c r="K254">
        <f>I254*Inputs!$B$9/12</f>
        <v/>
      </c>
      <c r="L254">
        <f>MIN(H254+J254,Inputs!$B$17)</f>
        <v/>
      </c>
      <c r="M254">
        <f>MIN(I254+K254,MAX(0,Inputs!$B$20-L254))</f>
        <v/>
      </c>
      <c r="N254">
        <f>IF(AND(I254+K254-M254&lt;=0.000001,H254+J254-L254&gt;0),MIN(H254+J254-L254,MAX(0,Inputs!$B$20-L254-M254)),0)</f>
        <v/>
      </c>
      <c r="O254">
        <f>IF(AND(Inputs!$B$12=1,I254+K254-M254&lt;=0.000001,H254+J254-L254-N254&gt;0.000001),MIN(Inputs!$B$19,H254+J254-L254-N254),0)</f>
        <v/>
      </c>
      <c r="P254">
        <f>H254+J254-L254-N254-O254</f>
        <v/>
      </c>
      <c r="Q254">
        <f>I254+K254-M254+O254</f>
        <v/>
      </c>
      <c r="R254">
        <f>R253+Inputs!$B$20-L254-M254-N254</f>
        <v/>
      </c>
      <c r="S254">
        <f>IF(P254+Q254&lt;=0.005,1,0)</f>
        <v/>
      </c>
    </row>
    <row r="255">
      <c r="A255" t="n">
        <v>253</v>
      </c>
      <c r="B255">
        <f>E254</f>
        <v/>
      </c>
      <c r="C255">
        <f>B255*Inputs!$B$4/12</f>
        <v/>
      </c>
      <c r="D255">
        <f>MIN(B255+C255,Inputs!$B$20)</f>
        <v/>
      </c>
      <c r="E255">
        <f>B255+C255-D255</f>
        <v/>
      </c>
      <c r="F255">
        <f>F254+Inputs!$B$20-D255</f>
        <v/>
      </c>
      <c r="G255">
        <f>IF(E255&lt;=0.005,1,0)</f>
        <v/>
      </c>
      <c r="H255">
        <f>P254</f>
        <v/>
      </c>
      <c r="I255">
        <f>Q254</f>
        <v/>
      </c>
      <c r="J255">
        <f>H255*Inputs!$B$4/12</f>
        <v/>
      </c>
      <c r="K255">
        <f>I255*Inputs!$B$9/12</f>
        <v/>
      </c>
      <c r="L255">
        <f>MIN(H255+J255,Inputs!$B$17)</f>
        <v/>
      </c>
      <c r="M255">
        <f>MIN(I255+K255,MAX(0,Inputs!$B$20-L255))</f>
        <v/>
      </c>
      <c r="N255">
        <f>IF(AND(I255+K255-M255&lt;=0.000001,H255+J255-L255&gt;0),MIN(H255+J255-L255,MAX(0,Inputs!$B$20-L255-M255)),0)</f>
        <v/>
      </c>
      <c r="O255">
        <f>IF(AND(Inputs!$B$12=1,I255+K255-M255&lt;=0.000001,H255+J255-L255-N255&gt;0.000001),MIN(Inputs!$B$19,H255+J255-L255-N255),0)</f>
        <v/>
      </c>
      <c r="P255">
        <f>H255+J255-L255-N255-O255</f>
        <v/>
      </c>
      <c r="Q255">
        <f>I255+K255-M255+O255</f>
        <v/>
      </c>
      <c r="R255">
        <f>R254+Inputs!$B$20-L255-M255-N255</f>
        <v/>
      </c>
      <c r="S255">
        <f>IF(P255+Q255&lt;=0.005,1,0)</f>
        <v/>
      </c>
    </row>
    <row r="256">
      <c r="A256" t="n">
        <v>254</v>
      </c>
      <c r="B256">
        <f>E255</f>
        <v/>
      </c>
      <c r="C256">
        <f>B256*Inputs!$B$4/12</f>
        <v/>
      </c>
      <c r="D256">
        <f>MIN(B256+C256,Inputs!$B$20)</f>
        <v/>
      </c>
      <c r="E256">
        <f>B256+C256-D256</f>
        <v/>
      </c>
      <c r="F256">
        <f>F255+Inputs!$B$20-D256</f>
        <v/>
      </c>
      <c r="G256">
        <f>IF(E256&lt;=0.005,1,0)</f>
        <v/>
      </c>
      <c r="H256">
        <f>P255</f>
        <v/>
      </c>
      <c r="I256">
        <f>Q255</f>
        <v/>
      </c>
      <c r="J256">
        <f>H256*Inputs!$B$4/12</f>
        <v/>
      </c>
      <c r="K256">
        <f>I256*Inputs!$B$9/12</f>
        <v/>
      </c>
      <c r="L256">
        <f>MIN(H256+J256,Inputs!$B$17)</f>
        <v/>
      </c>
      <c r="M256">
        <f>MIN(I256+K256,MAX(0,Inputs!$B$20-L256))</f>
        <v/>
      </c>
      <c r="N256">
        <f>IF(AND(I256+K256-M256&lt;=0.000001,H256+J256-L256&gt;0),MIN(H256+J256-L256,MAX(0,Inputs!$B$20-L256-M256)),0)</f>
        <v/>
      </c>
      <c r="O256">
        <f>IF(AND(Inputs!$B$12=1,I256+K256-M256&lt;=0.000001,H256+J256-L256-N256&gt;0.000001),MIN(Inputs!$B$19,H256+J256-L256-N256),0)</f>
        <v/>
      </c>
      <c r="P256">
        <f>H256+J256-L256-N256-O256</f>
        <v/>
      </c>
      <c r="Q256">
        <f>I256+K256-M256+O256</f>
        <v/>
      </c>
      <c r="R256">
        <f>R255+Inputs!$B$20-L256-M256-N256</f>
        <v/>
      </c>
      <c r="S256">
        <f>IF(P256+Q256&lt;=0.005,1,0)</f>
        <v/>
      </c>
    </row>
    <row r="257">
      <c r="A257" t="n">
        <v>255</v>
      </c>
      <c r="B257">
        <f>E256</f>
        <v/>
      </c>
      <c r="C257">
        <f>B257*Inputs!$B$4/12</f>
        <v/>
      </c>
      <c r="D257">
        <f>MIN(B257+C257,Inputs!$B$20)</f>
        <v/>
      </c>
      <c r="E257">
        <f>B257+C257-D257</f>
        <v/>
      </c>
      <c r="F257">
        <f>F256+Inputs!$B$20-D257</f>
        <v/>
      </c>
      <c r="G257">
        <f>IF(E257&lt;=0.005,1,0)</f>
        <v/>
      </c>
      <c r="H257">
        <f>P256</f>
        <v/>
      </c>
      <c r="I257">
        <f>Q256</f>
        <v/>
      </c>
      <c r="J257">
        <f>H257*Inputs!$B$4/12</f>
        <v/>
      </c>
      <c r="K257">
        <f>I257*Inputs!$B$9/12</f>
        <v/>
      </c>
      <c r="L257">
        <f>MIN(H257+J257,Inputs!$B$17)</f>
        <v/>
      </c>
      <c r="M257">
        <f>MIN(I257+K257,MAX(0,Inputs!$B$20-L257))</f>
        <v/>
      </c>
      <c r="N257">
        <f>IF(AND(I257+K257-M257&lt;=0.000001,H257+J257-L257&gt;0),MIN(H257+J257-L257,MAX(0,Inputs!$B$20-L257-M257)),0)</f>
        <v/>
      </c>
      <c r="O257">
        <f>IF(AND(Inputs!$B$12=1,I257+K257-M257&lt;=0.000001,H257+J257-L257-N257&gt;0.000001),MIN(Inputs!$B$19,H257+J257-L257-N257),0)</f>
        <v/>
      </c>
      <c r="P257">
        <f>H257+J257-L257-N257-O257</f>
        <v/>
      </c>
      <c r="Q257">
        <f>I257+K257-M257+O257</f>
        <v/>
      </c>
      <c r="R257">
        <f>R256+Inputs!$B$20-L257-M257-N257</f>
        <v/>
      </c>
      <c r="S257">
        <f>IF(P257+Q257&lt;=0.005,1,0)</f>
        <v/>
      </c>
    </row>
    <row r="258">
      <c r="A258" t="n">
        <v>256</v>
      </c>
      <c r="B258">
        <f>E257</f>
        <v/>
      </c>
      <c r="C258">
        <f>B258*Inputs!$B$4/12</f>
        <v/>
      </c>
      <c r="D258">
        <f>MIN(B258+C258,Inputs!$B$20)</f>
        <v/>
      </c>
      <c r="E258">
        <f>B258+C258-D258</f>
        <v/>
      </c>
      <c r="F258">
        <f>F257+Inputs!$B$20-D258</f>
        <v/>
      </c>
      <c r="G258">
        <f>IF(E258&lt;=0.005,1,0)</f>
        <v/>
      </c>
      <c r="H258">
        <f>P257</f>
        <v/>
      </c>
      <c r="I258">
        <f>Q257</f>
        <v/>
      </c>
      <c r="J258">
        <f>H258*Inputs!$B$4/12</f>
        <v/>
      </c>
      <c r="K258">
        <f>I258*Inputs!$B$9/12</f>
        <v/>
      </c>
      <c r="L258">
        <f>MIN(H258+J258,Inputs!$B$17)</f>
        <v/>
      </c>
      <c r="M258">
        <f>MIN(I258+K258,MAX(0,Inputs!$B$20-L258))</f>
        <v/>
      </c>
      <c r="N258">
        <f>IF(AND(I258+K258-M258&lt;=0.000001,H258+J258-L258&gt;0),MIN(H258+J258-L258,MAX(0,Inputs!$B$20-L258-M258)),0)</f>
        <v/>
      </c>
      <c r="O258">
        <f>IF(AND(Inputs!$B$12=1,I258+K258-M258&lt;=0.000001,H258+J258-L258-N258&gt;0.000001),MIN(Inputs!$B$19,H258+J258-L258-N258),0)</f>
        <v/>
      </c>
      <c r="P258">
        <f>H258+J258-L258-N258-O258</f>
        <v/>
      </c>
      <c r="Q258">
        <f>I258+K258-M258+O258</f>
        <v/>
      </c>
      <c r="R258">
        <f>R257+Inputs!$B$20-L258-M258-N258</f>
        <v/>
      </c>
      <c r="S258">
        <f>IF(P258+Q258&lt;=0.005,1,0)</f>
        <v/>
      </c>
    </row>
    <row r="259">
      <c r="A259" t="n">
        <v>257</v>
      </c>
      <c r="B259">
        <f>E258</f>
        <v/>
      </c>
      <c r="C259">
        <f>B259*Inputs!$B$4/12</f>
        <v/>
      </c>
      <c r="D259">
        <f>MIN(B259+C259,Inputs!$B$20)</f>
        <v/>
      </c>
      <c r="E259">
        <f>B259+C259-D259</f>
        <v/>
      </c>
      <c r="F259">
        <f>F258+Inputs!$B$20-D259</f>
        <v/>
      </c>
      <c r="G259">
        <f>IF(E259&lt;=0.005,1,0)</f>
        <v/>
      </c>
      <c r="H259">
        <f>P258</f>
        <v/>
      </c>
      <c r="I259">
        <f>Q258</f>
        <v/>
      </c>
      <c r="J259">
        <f>H259*Inputs!$B$4/12</f>
        <v/>
      </c>
      <c r="K259">
        <f>I259*Inputs!$B$9/12</f>
        <v/>
      </c>
      <c r="L259">
        <f>MIN(H259+J259,Inputs!$B$17)</f>
        <v/>
      </c>
      <c r="M259">
        <f>MIN(I259+K259,MAX(0,Inputs!$B$20-L259))</f>
        <v/>
      </c>
      <c r="N259">
        <f>IF(AND(I259+K259-M259&lt;=0.000001,H259+J259-L259&gt;0),MIN(H259+J259-L259,MAX(0,Inputs!$B$20-L259-M259)),0)</f>
        <v/>
      </c>
      <c r="O259">
        <f>IF(AND(Inputs!$B$12=1,I259+K259-M259&lt;=0.000001,H259+J259-L259-N259&gt;0.000001),MIN(Inputs!$B$19,H259+J259-L259-N259),0)</f>
        <v/>
      </c>
      <c r="P259">
        <f>H259+J259-L259-N259-O259</f>
        <v/>
      </c>
      <c r="Q259">
        <f>I259+K259-M259+O259</f>
        <v/>
      </c>
      <c r="R259">
        <f>R258+Inputs!$B$20-L259-M259-N259</f>
        <v/>
      </c>
      <c r="S259">
        <f>IF(P259+Q259&lt;=0.005,1,0)</f>
        <v/>
      </c>
    </row>
    <row r="260">
      <c r="A260" t="n">
        <v>258</v>
      </c>
      <c r="B260">
        <f>E259</f>
        <v/>
      </c>
      <c r="C260">
        <f>B260*Inputs!$B$4/12</f>
        <v/>
      </c>
      <c r="D260">
        <f>MIN(B260+C260,Inputs!$B$20)</f>
        <v/>
      </c>
      <c r="E260">
        <f>B260+C260-D260</f>
        <v/>
      </c>
      <c r="F260">
        <f>F259+Inputs!$B$20-D260</f>
        <v/>
      </c>
      <c r="G260">
        <f>IF(E260&lt;=0.005,1,0)</f>
        <v/>
      </c>
      <c r="H260">
        <f>P259</f>
        <v/>
      </c>
      <c r="I260">
        <f>Q259</f>
        <v/>
      </c>
      <c r="J260">
        <f>H260*Inputs!$B$4/12</f>
        <v/>
      </c>
      <c r="K260">
        <f>I260*Inputs!$B$9/12</f>
        <v/>
      </c>
      <c r="L260">
        <f>MIN(H260+J260,Inputs!$B$17)</f>
        <v/>
      </c>
      <c r="M260">
        <f>MIN(I260+K260,MAX(0,Inputs!$B$20-L260))</f>
        <v/>
      </c>
      <c r="N260">
        <f>IF(AND(I260+K260-M260&lt;=0.000001,H260+J260-L260&gt;0),MIN(H260+J260-L260,MAX(0,Inputs!$B$20-L260-M260)),0)</f>
        <v/>
      </c>
      <c r="O260">
        <f>IF(AND(Inputs!$B$12=1,I260+K260-M260&lt;=0.000001,H260+J260-L260-N260&gt;0.000001),MIN(Inputs!$B$19,H260+J260-L260-N260),0)</f>
        <v/>
      </c>
      <c r="P260">
        <f>H260+J260-L260-N260-O260</f>
        <v/>
      </c>
      <c r="Q260">
        <f>I260+K260-M260+O260</f>
        <v/>
      </c>
      <c r="R260">
        <f>R259+Inputs!$B$20-L260-M260-N260</f>
        <v/>
      </c>
      <c r="S260">
        <f>IF(P260+Q260&lt;=0.005,1,0)</f>
        <v/>
      </c>
    </row>
    <row r="261">
      <c r="A261" t="n">
        <v>259</v>
      </c>
      <c r="B261">
        <f>E260</f>
        <v/>
      </c>
      <c r="C261">
        <f>B261*Inputs!$B$4/12</f>
        <v/>
      </c>
      <c r="D261">
        <f>MIN(B261+C261,Inputs!$B$20)</f>
        <v/>
      </c>
      <c r="E261">
        <f>B261+C261-D261</f>
        <v/>
      </c>
      <c r="F261">
        <f>F260+Inputs!$B$20-D261</f>
        <v/>
      </c>
      <c r="G261">
        <f>IF(E261&lt;=0.005,1,0)</f>
        <v/>
      </c>
      <c r="H261">
        <f>P260</f>
        <v/>
      </c>
      <c r="I261">
        <f>Q260</f>
        <v/>
      </c>
      <c r="J261">
        <f>H261*Inputs!$B$4/12</f>
        <v/>
      </c>
      <c r="K261">
        <f>I261*Inputs!$B$9/12</f>
        <v/>
      </c>
      <c r="L261">
        <f>MIN(H261+J261,Inputs!$B$17)</f>
        <v/>
      </c>
      <c r="M261">
        <f>MIN(I261+K261,MAX(0,Inputs!$B$20-L261))</f>
        <v/>
      </c>
      <c r="N261">
        <f>IF(AND(I261+K261-M261&lt;=0.000001,H261+J261-L261&gt;0),MIN(H261+J261-L261,MAX(0,Inputs!$B$20-L261-M261)),0)</f>
        <v/>
      </c>
      <c r="O261">
        <f>IF(AND(Inputs!$B$12=1,I261+K261-M261&lt;=0.000001,H261+J261-L261-N261&gt;0.000001),MIN(Inputs!$B$19,H261+J261-L261-N261),0)</f>
        <v/>
      </c>
      <c r="P261">
        <f>H261+J261-L261-N261-O261</f>
        <v/>
      </c>
      <c r="Q261">
        <f>I261+K261-M261+O261</f>
        <v/>
      </c>
      <c r="R261">
        <f>R260+Inputs!$B$20-L261-M261-N261</f>
        <v/>
      </c>
      <c r="S261">
        <f>IF(P261+Q261&lt;=0.005,1,0)</f>
        <v/>
      </c>
    </row>
    <row r="262">
      <c r="A262" t="n">
        <v>260</v>
      </c>
      <c r="B262">
        <f>E261</f>
        <v/>
      </c>
      <c r="C262">
        <f>B262*Inputs!$B$4/12</f>
        <v/>
      </c>
      <c r="D262">
        <f>MIN(B262+C262,Inputs!$B$20)</f>
        <v/>
      </c>
      <c r="E262">
        <f>B262+C262-D262</f>
        <v/>
      </c>
      <c r="F262">
        <f>F261+Inputs!$B$20-D262</f>
        <v/>
      </c>
      <c r="G262">
        <f>IF(E262&lt;=0.005,1,0)</f>
        <v/>
      </c>
      <c r="H262">
        <f>P261</f>
        <v/>
      </c>
      <c r="I262">
        <f>Q261</f>
        <v/>
      </c>
      <c r="J262">
        <f>H262*Inputs!$B$4/12</f>
        <v/>
      </c>
      <c r="K262">
        <f>I262*Inputs!$B$9/12</f>
        <v/>
      </c>
      <c r="L262">
        <f>MIN(H262+J262,Inputs!$B$17)</f>
        <v/>
      </c>
      <c r="M262">
        <f>MIN(I262+K262,MAX(0,Inputs!$B$20-L262))</f>
        <v/>
      </c>
      <c r="N262">
        <f>IF(AND(I262+K262-M262&lt;=0.000001,H262+J262-L262&gt;0),MIN(H262+J262-L262,MAX(0,Inputs!$B$20-L262-M262)),0)</f>
        <v/>
      </c>
      <c r="O262">
        <f>IF(AND(Inputs!$B$12=1,I262+K262-M262&lt;=0.000001,H262+J262-L262-N262&gt;0.000001),MIN(Inputs!$B$19,H262+J262-L262-N262),0)</f>
        <v/>
      </c>
      <c r="P262">
        <f>H262+J262-L262-N262-O262</f>
        <v/>
      </c>
      <c r="Q262">
        <f>I262+K262-M262+O262</f>
        <v/>
      </c>
      <c r="R262">
        <f>R261+Inputs!$B$20-L262-M262-N262</f>
        <v/>
      </c>
      <c r="S262">
        <f>IF(P262+Q262&lt;=0.005,1,0)</f>
        <v/>
      </c>
    </row>
    <row r="263">
      <c r="A263" t="n">
        <v>261</v>
      </c>
      <c r="B263">
        <f>E262</f>
        <v/>
      </c>
      <c r="C263">
        <f>B263*Inputs!$B$4/12</f>
        <v/>
      </c>
      <c r="D263">
        <f>MIN(B263+C263,Inputs!$B$20)</f>
        <v/>
      </c>
      <c r="E263">
        <f>B263+C263-D263</f>
        <v/>
      </c>
      <c r="F263">
        <f>F262+Inputs!$B$20-D263</f>
        <v/>
      </c>
      <c r="G263">
        <f>IF(E263&lt;=0.005,1,0)</f>
        <v/>
      </c>
      <c r="H263">
        <f>P262</f>
        <v/>
      </c>
      <c r="I263">
        <f>Q262</f>
        <v/>
      </c>
      <c r="J263">
        <f>H263*Inputs!$B$4/12</f>
        <v/>
      </c>
      <c r="K263">
        <f>I263*Inputs!$B$9/12</f>
        <v/>
      </c>
      <c r="L263">
        <f>MIN(H263+J263,Inputs!$B$17)</f>
        <v/>
      </c>
      <c r="M263">
        <f>MIN(I263+K263,MAX(0,Inputs!$B$20-L263))</f>
        <v/>
      </c>
      <c r="N263">
        <f>IF(AND(I263+K263-M263&lt;=0.000001,H263+J263-L263&gt;0),MIN(H263+J263-L263,MAX(0,Inputs!$B$20-L263-M263)),0)</f>
        <v/>
      </c>
      <c r="O263">
        <f>IF(AND(Inputs!$B$12=1,I263+K263-M263&lt;=0.000001,H263+J263-L263-N263&gt;0.000001),MIN(Inputs!$B$19,H263+J263-L263-N263),0)</f>
        <v/>
      </c>
      <c r="P263">
        <f>H263+J263-L263-N263-O263</f>
        <v/>
      </c>
      <c r="Q263">
        <f>I263+K263-M263+O263</f>
        <v/>
      </c>
      <c r="R263">
        <f>R262+Inputs!$B$20-L263-M263-N263</f>
        <v/>
      </c>
      <c r="S263">
        <f>IF(P263+Q263&lt;=0.005,1,0)</f>
        <v/>
      </c>
    </row>
    <row r="264">
      <c r="A264" t="n">
        <v>262</v>
      </c>
      <c r="B264">
        <f>E263</f>
        <v/>
      </c>
      <c r="C264">
        <f>B264*Inputs!$B$4/12</f>
        <v/>
      </c>
      <c r="D264">
        <f>MIN(B264+C264,Inputs!$B$20)</f>
        <v/>
      </c>
      <c r="E264">
        <f>B264+C264-D264</f>
        <v/>
      </c>
      <c r="F264">
        <f>F263+Inputs!$B$20-D264</f>
        <v/>
      </c>
      <c r="G264">
        <f>IF(E264&lt;=0.005,1,0)</f>
        <v/>
      </c>
      <c r="H264">
        <f>P263</f>
        <v/>
      </c>
      <c r="I264">
        <f>Q263</f>
        <v/>
      </c>
      <c r="J264">
        <f>H264*Inputs!$B$4/12</f>
        <v/>
      </c>
      <c r="K264">
        <f>I264*Inputs!$B$9/12</f>
        <v/>
      </c>
      <c r="L264">
        <f>MIN(H264+J264,Inputs!$B$17)</f>
        <v/>
      </c>
      <c r="M264">
        <f>MIN(I264+K264,MAX(0,Inputs!$B$20-L264))</f>
        <v/>
      </c>
      <c r="N264">
        <f>IF(AND(I264+K264-M264&lt;=0.000001,H264+J264-L264&gt;0),MIN(H264+J264-L264,MAX(0,Inputs!$B$20-L264-M264)),0)</f>
        <v/>
      </c>
      <c r="O264">
        <f>IF(AND(Inputs!$B$12=1,I264+K264-M264&lt;=0.000001,H264+J264-L264-N264&gt;0.000001),MIN(Inputs!$B$19,H264+J264-L264-N264),0)</f>
        <v/>
      </c>
      <c r="P264">
        <f>H264+J264-L264-N264-O264</f>
        <v/>
      </c>
      <c r="Q264">
        <f>I264+K264-M264+O264</f>
        <v/>
      </c>
      <c r="R264">
        <f>R263+Inputs!$B$20-L264-M264-N264</f>
        <v/>
      </c>
      <c r="S264">
        <f>IF(P264+Q264&lt;=0.005,1,0)</f>
        <v/>
      </c>
    </row>
    <row r="265">
      <c r="A265" t="n">
        <v>263</v>
      </c>
      <c r="B265">
        <f>E264</f>
        <v/>
      </c>
      <c r="C265">
        <f>B265*Inputs!$B$4/12</f>
        <v/>
      </c>
      <c r="D265">
        <f>MIN(B265+C265,Inputs!$B$20)</f>
        <v/>
      </c>
      <c r="E265">
        <f>B265+C265-D265</f>
        <v/>
      </c>
      <c r="F265">
        <f>F264+Inputs!$B$20-D265</f>
        <v/>
      </c>
      <c r="G265">
        <f>IF(E265&lt;=0.005,1,0)</f>
        <v/>
      </c>
      <c r="H265">
        <f>P264</f>
        <v/>
      </c>
      <c r="I265">
        <f>Q264</f>
        <v/>
      </c>
      <c r="J265">
        <f>H265*Inputs!$B$4/12</f>
        <v/>
      </c>
      <c r="K265">
        <f>I265*Inputs!$B$9/12</f>
        <v/>
      </c>
      <c r="L265">
        <f>MIN(H265+J265,Inputs!$B$17)</f>
        <v/>
      </c>
      <c r="M265">
        <f>MIN(I265+K265,MAX(0,Inputs!$B$20-L265))</f>
        <v/>
      </c>
      <c r="N265">
        <f>IF(AND(I265+K265-M265&lt;=0.000001,H265+J265-L265&gt;0),MIN(H265+J265-L265,MAX(0,Inputs!$B$20-L265-M265)),0)</f>
        <v/>
      </c>
      <c r="O265">
        <f>IF(AND(Inputs!$B$12=1,I265+K265-M265&lt;=0.000001,H265+J265-L265-N265&gt;0.000001),MIN(Inputs!$B$19,H265+J265-L265-N265),0)</f>
        <v/>
      </c>
      <c r="P265">
        <f>H265+J265-L265-N265-O265</f>
        <v/>
      </c>
      <c r="Q265">
        <f>I265+K265-M265+O265</f>
        <v/>
      </c>
      <c r="R265">
        <f>R264+Inputs!$B$20-L265-M265-N265</f>
        <v/>
      </c>
      <c r="S265">
        <f>IF(P265+Q265&lt;=0.005,1,0)</f>
        <v/>
      </c>
    </row>
    <row r="266">
      <c r="A266" t="n">
        <v>264</v>
      </c>
      <c r="B266">
        <f>E265</f>
        <v/>
      </c>
      <c r="C266">
        <f>B266*Inputs!$B$4/12</f>
        <v/>
      </c>
      <c r="D266">
        <f>MIN(B266+C266,Inputs!$B$20)</f>
        <v/>
      </c>
      <c r="E266">
        <f>B266+C266-D266</f>
        <v/>
      </c>
      <c r="F266">
        <f>F265+Inputs!$B$20-D266</f>
        <v/>
      </c>
      <c r="G266">
        <f>IF(E266&lt;=0.005,1,0)</f>
        <v/>
      </c>
      <c r="H266">
        <f>P265</f>
        <v/>
      </c>
      <c r="I266">
        <f>Q265</f>
        <v/>
      </c>
      <c r="J266">
        <f>H266*Inputs!$B$4/12</f>
        <v/>
      </c>
      <c r="K266">
        <f>I266*Inputs!$B$9/12</f>
        <v/>
      </c>
      <c r="L266">
        <f>MIN(H266+J266,Inputs!$B$17)</f>
        <v/>
      </c>
      <c r="M266">
        <f>MIN(I266+K266,MAX(0,Inputs!$B$20-L266))</f>
        <v/>
      </c>
      <c r="N266">
        <f>IF(AND(I266+K266-M266&lt;=0.000001,H266+J266-L266&gt;0),MIN(H266+J266-L266,MAX(0,Inputs!$B$20-L266-M266)),0)</f>
        <v/>
      </c>
      <c r="O266">
        <f>IF(AND(Inputs!$B$12=1,I266+K266-M266&lt;=0.000001,H266+J266-L266-N266&gt;0.000001),MIN(Inputs!$B$19,H266+J266-L266-N266),0)</f>
        <v/>
      </c>
      <c r="P266">
        <f>H266+J266-L266-N266-O266</f>
        <v/>
      </c>
      <c r="Q266">
        <f>I266+K266-M266+O266</f>
        <v/>
      </c>
      <c r="R266">
        <f>R265+Inputs!$B$20-L266-M266-N266</f>
        <v/>
      </c>
      <c r="S266">
        <f>IF(P266+Q266&lt;=0.005,1,0)</f>
        <v/>
      </c>
    </row>
    <row r="267">
      <c r="A267" t="n">
        <v>265</v>
      </c>
      <c r="B267">
        <f>E266</f>
        <v/>
      </c>
      <c r="C267">
        <f>B267*Inputs!$B$4/12</f>
        <v/>
      </c>
      <c r="D267">
        <f>MIN(B267+C267,Inputs!$B$20)</f>
        <v/>
      </c>
      <c r="E267">
        <f>B267+C267-D267</f>
        <v/>
      </c>
      <c r="F267">
        <f>F266+Inputs!$B$20-D267</f>
        <v/>
      </c>
      <c r="G267">
        <f>IF(E267&lt;=0.005,1,0)</f>
        <v/>
      </c>
      <c r="H267">
        <f>P266</f>
        <v/>
      </c>
      <c r="I267">
        <f>Q266</f>
        <v/>
      </c>
      <c r="J267">
        <f>H267*Inputs!$B$4/12</f>
        <v/>
      </c>
      <c r="K267">
        <f>I267*Inputs!$B$9/12</f>
        <v/>
      </c>
      <c r="L267">
        <f>MIN(H267+J267,Inputs!$B$17)</f>
        <v/>
      </c>
      <c r="M267">
        <f>MIN(I267+K267,MAX(0,Inputs!$B$20-L267))</f>
        <v/>
      </c>
      <c r="N267">
        <f>IF(AND(I267+K267-M267&lt;=0.000001,H267+J267-L267&gt;0),MIN(H267+J267-L267,MAX(0,Inputs!$B$20-L267-M267)),0)</f>
        <v/>
      </c>
      <c r="O267">
        <f>IF(AND(Inputs!$B$12=1,I267+K267-M267&lt;=0.000001,H267+J267-L267-N267&gt;0.000001),MIN(Inputs!$B$19,H267+J267-L267-N267),0)</f>
        <v/>
      </c>
      <c r="P267">
        <f>H267+J267-L267-N267-O267</f>
        <v/>
      </c>
      <c r="Q267">
        <f>I267+K267-M267+O267</f>
        <v/>
      </c>
      <c r="R267">
        <f>R266+Inputs!$B$20-L267-M267-N267</f>
        <v/>
      </c>
      <c r="S267">
        <f>IF(P267+Q267&lt;=0.005,1,0)</f>
        <v/>
      </c>
    </row>
    <row r="268">
      <c r="A268" t="n">
        <v>266</v>
      </c>
      <c r="B268">
        <f>E267</f>
        <v/>
      </c>
      <c r="C268">
        <f>B268*Inputs!$B$4/12</f>
        <v/>
      </c>
      <c r="D268">
        <f>MIN(B268+C268,Inputs!$B$20)</f>
        <v/>
      </c>
      <c r="E268">
        <f>B268+C268-D268</f>
        <v/>
      </c>
      <c r="F268">
        <f>F267+Inputs!$B$20-D268</f>
        <v/>
      </c>
      <c r="G268">
        <f>IF(E268&lt;=0.005,1,0)</f>
        <v/>
      </c>
      <c r="H268">
        <f>P267</f>
        <v/>
      </c>
      <c r="I268">
        <f>Q267</f>
        <v/>
      </c>
      <c r="J268">
        <f>H268*Inputs!$B$4/12</f>
        <v/>
      </c>
      <c r="K268">
        <f>I268*Inputs!$B$9/12</f>
        <v/>
      </c>
      <c r="L268">
        <f>MIN(H268+J268,Inputs!$B$17)</f>
        <v/>
      </c>
      <c r="M268">
        <f>MIN(I268+K268,MAX(0,Inputs!$B$20-L268))</f>
        <v/>
      </c>
      <c r="N268">
        <f>IF(AND(I268+K268-M268&lt;=0.000001,H268+J268-L268&gt;0),MIN(H268+J268-L268,MAX(0,Inputs!$B$20-L268-M268)),0)</f>
        <v/>
      </c>
      <c r="O268">
        <f>IF(AND(Inputs!$B$12=1,I268+K268-M268&lt;=0.000001,H268+J268-L268-N268&gt;0.000001),MIN(Inputs!$B$19,H268+J268-L268-N268),0)</f>
        <v/>
      </c>
      <c r="P268">
        <f>H268+J268-L268-N268-O268</f>
        <v/>
      </c>
      <c r="Q268">
        <f>I268+K268-M268+O268</f>
        <v/>
      </c>
      <c r="R268">
        <f>R267+Inputs!$B$20-L268-M268-N268</f>
        <v/>
      </c>
      <c r="S268">
        <f>IF(P268+Q268&lt;=0.005,1,0)</f>
        <v/>
      </c>
    </row>
    <row r="269">
      <c r="A269" t="n">
        <v>267</v>
      </c>
      <c r="B269">
        <f>E268</f>
        <v/>
      </c>
      <c r="C269">
        <f>B269*Inputs!$B$4/12</f>
        <v/>
      </c>
      <c r="D269">
        <f>MIN(B269+C269,Inputs!$B$20)</f>
        <v/>
      </c>
      <c r="E269">
        <f>B269+C269-D269</f>
        <v/>
      </c>
      <c r="F269">
        <f>F268+Inputs!$B$20-D269</f>
        <v/>
      </c>
      <c r="G269">
        <f>IF(E269&lt;=0.005,1,0)</f>
        <v/>
      </c>
      <c r="H269">
        <f>P268</f>
        <v/>
      </c>
      <c r="I269">
        <f>Q268</f>
        <v/>
      </c>
      <c r="J269">
        <f>H269*Inputs!$B$4/12</f>
        <v/>
      </c>
      <c r="K269">
        <f>I269*Inputs!$B$9/12</f>
        <v/>
      </c>
      <c r="L269">
        <f>MIN(H269+J269,Inputs!$B$17)</f>
        <v/>
      </c>
      <c r="M269">
        <f>MIN(I269+K269,MAX(0,Inputs!$B$20-L269))</f>
        <v/>
      </c>
      <c r="N269">
        <f>IF(AND(I269+K269-M269&lt;=0.000001,H269+J269-L269&gt;0),MIN(H269+J269-L269,MAX(0,Inputs!$B$20-L269-M269)),0)</f>
        <v/>
      </c>
      <c r="O269">
        <f>IF(AND(Inputs!$B$12=1,I269+K269-M269&lt;=0.000001,H269+J269-L269-N269&gt;0.000001),MIN(Inputs!$B$19,H269+J269-L269-N269),0)</f>
        <v/>
      </c>
      <c r="P269">
        <f>H269+J269-L269-N269-O269</f>
        <v/>
      </c>
      <c r="Q269">
        <f>I269+K269-M269+O269</f>
        <v/>
      </c>
      <c r="R269">
        <f>R268+Inputs!$B$20-L269-M269-N269</f>
        <v/>
      </c>
      <c r="S269">
        <f>IF(P269+Q269&lt;=0.005,1,0)</f>
        <v/>
      </c>
    </row>
    <row r="270">
      <c r="A270" t="n">
        <v>268</v>
      </c>
      <c r="B270">
        <f>E269</f>
        <v/>
      </c>
      <c r="C270">
        <f>B270*Inputs!$B$4/12</f>
        <v/>
      </c>
      <c r="D270">
        <f>MIN(B270+C270,Inputs!$B$20)</f>
        <v/>
      </c>
      <c r="E270">
        <f>B270+C270-D270</f>
        <v/>
      </c>
      <c r="F270">
        <f>F269+Inputs!$B$20-D270</f>
        <v/>
      </c>
      <c r="G270">
        <f>IF(E270&lt;=0.005,1,0)</f>
        <v/>
      </c>
      <c r="H270">
        <f>P269</f>
        <v/>
      </c>
      <c r="I270">
        <f>Q269</f>
        <v/>
      </c>
      <c r="J270">
        <f>H270*Inputs!$B$4/12</f>
        <v/>
      </c>
      <c r="K270">
        <f>I270*Inputs!$B$9/12</f>
        <v/>
      </c>
      <c r="L270">
        <f>MIN(H270+J270,Inputs!$B$17)</f>
        <v/>
      </c>
      <c r="M270">
        <f>MIN(I270+K270,MAX(0,Inputs!$B$20-L270))</f>
        <v/>
      </c>
      <c r="N270">
        <f>IF(AND(I270+K270-M270&lt;=0.000001,H270+J270-L270&gt;0),MIN(H270+J270-L270,MAX(0,Inputs!$B$20-L270-M270)),0)</f>
        <v/>
      </c>
      <c r="O270">
        <f>IF(AND(Inputs!$B$12=1,I270+K270-M270&lt;=0.000001,H270+J270-L270-N270&gt;0.000001),MIN(Inputs!$B$19,H270+J270-L270-N270),0)</f>
        <v/>
      </c>
      <c r="P270">
        <f>H270+J270-L270-N270-O270</f>
        <v/>
      </c>
      <c r="Q270">
        <f>I270+K270-M270+O270</f>
        <v/>
      </c>
      <c r="R270">
        <f>R269+Inputs!$B$20-L270-M270-N270</f>
        <v/>
      </c>
      <c r="S270">
        <f>IF(P270+Q270&lt;=0.005,1,0)</f>
        <v/>
      </c>
    </row>
    <row r="271">
      <c r="A271" t="n">
        <v>269</v>
      </c>
      <c r="B271">
        <f>E270</f>
        <v/>
      </c>
      <c r="C271">
        <f>B271*Inputs!$B$4/12</f>
        <v/>
      </c>
      <c r="D271">
        <f>MIN(B271+C271,Inputs!$B$20)</f>
        <v/>
      </c>
      <c r="E271">
        <f>B271+C271-D271</f>
        <v/>
      </c>
      <c r="F271">
        <f>F270+Inputs!$B$20-D271</f>
        <v/>
      </c>
      <c r="G271">
        <f>IF(E271&lt;=0.005,1,0)</f>
        <v/>
      </c>
      <c r="H271">
        <f>P270</f>
        <v/>
      </c>
      <c r="I271">
        <f>Q270</f>
        <v/>
      </c>
      <c r="J271">
        <f>H271*Inputs!$B$4/12</f>
        <v/>
      </c>
      <c r="K271">
        <f>I271*Inputs!$B$9/12</f>
        <v/>
      </c>
      <c r="L271">
        <f>MIN(H271+J271,Inputs!$B$17)</f>
        <v/>
      </c>
      <c r="M271">
        <f>MIN(I271+K271,MAX(0,Inputs!$B$20-L271))</f>
        <v/>
      </c>
      <c r="N271">
        <f>IF(AND(I271+K271-M271&lt;=0.000001,H271+J271-L271&gt;0),MIN(H271+J271-L271,MAX(0,Inputs!$B$20-L271-M271)),0)</f>
        <v/>
      </c>
      <c r="O271">
        <f>IF(AND(Inputs!$B$12=1,I271+K271-M271&lt;=0.000001,H271+J271-L271-N271&gt;0.000001),MIN(Inputs!$B$19,H271+J271-L271-N271),0)</f>
        <v/>
      </c>
      <c r="P271">
        <f>H271+J271-L271-N271-O271</f>
        <v/>
      </c>
      <c r="Q271">
        <f>I271+K271-M271+O271</f>
        <v/>
      </c>
      <c r="R271">
        <f>R270+Inputs!$B$20-L271-M271-N271</f>
        <v/>
      </c>
      <c r="S271">
        <f>IF(P271+Q271&lt;=0.005,1,0)</f>
        <v/>
      </c>
    </row>
    <row r="272">
      <c r="A272" t="n">
        <v>270</v>
      </c>
      <c r="B272">
        <f>E271</f>
        <v/>
      </c>
      <c r="C272">
        <f>B272*Inputs!$B$4/12</f>
        <v/>
      </c>
      <c r="D272">
        <f>MIN(B272+C272,Inputs!$B$20)</f>
        <v/>
      </c>
      <c r="E272">
        <f>B272+C272-D272</f>
        <v/>
      </c>
      <c r="F272">
        <f>F271+Inputs!$B$20-D272</f>
        <v/>
      </c>
      <c r="G272">
        <f>IF(E272&lt;=0.005,1,0)</f>
        <v/>
      </c>
      <c r="H272">
        <f>P271</f>
        <v/>
      </c>
      <c r="I272">
        <f>Q271</f>
        <v/>
      </c>
      <c r="J272">
        <f>H272*Inputs!$B$4/12</f>
        <v/>
      </c>
      <c r="K272">
        <f>I272*Inputs!$B$9/12</f>
        <v/>
      </c>
      <c r="L272">
        <f>MIN(H272+J272,Inputs!$B$17)</f>
        <v/>
      </c>
      <c r="M272">
        <f>MIN(I272+K272,MAX(0,Inputs!$B$20-L272))</f>
        <v/>
      </c>
      <c r="N272">
        <f>IF(AND(I272+K272-M272&lt;=0.000001,H272+J272-L272&gt;0),MIN(H272+J272-L272,MAX(0,Inputs!$B$20-L272-M272)),0)</f>
        <v/>
      </c>
      <c r="O272">
        <f>IF(AND(Inputs!$B$12=1,I272+K272-M272&lt;=0.000001,H272+J272-L272-N272&gt;0.000001),MIN(Inputs!$B$19,H272+J272-L272-N272),0)</f>
        <v/>
      </c>
      <c r="P272">
        <f>H272+J272-L272-N272-O272</f>
        <v/>
      </c>
      <c r="Q272">
        <f>I272+K272-M272+O272</f>
        <v/>
      </c>
      <c r="R272">
        <f>R271+Inputs!$B$20-L272-M272-N272</f>
        <v/>
      </c>
      <c r="S272">
        <f>IF(P272+Q272&lt;=0.005,1,0)</f>
        <v/>
      </c>
    </row>
    <row r="273">
      <c r="A273" t="n">
        <v>271</v>
      </c>
      <c r="B273">
        <f>E272</f>
        <v/>
      </c>
      <c r="C273">
        <f>B273*Inputs!$B$4/12</f>
        <v/>
      </c>
      <c r="D273">
        <f>MIN(B273+C273,Inputs!$B$20)</f>
        <v/>
      </c>
      <c r="E273">
        <f>B273+C273-D273</f>
        <v/>
      </c>
      <c r="F273">
        <f>F272+Inputs!$B$20-D273</f>
        <v/>
      </c>
      <c r="G273">
        <f>IF(E273&lt;=0.005,1,0)</f>
        <v/>
      </c>
      <c r="H273">
        <f>P272</f>
        <v/>
      </c>
      <c r="I273">
        <f>Q272</f>
        <v/>
      </c>
      <c r="J273">
        <f>H273*Inputs!$B$4/12</f>
        <v/>
      </c>
      <c r="K273">
        <f>I273*Inputs!$B$9/12</f>
        <v/>
      </c>
      <c r="L273">
        <f>MIN(H273+J273,Inputs!$B$17)</f>
        <v/>
      </c>
      <c r="M273">
        <f>MIN(I273+K273,MAX(0,Inputs!$B$20-L273))</f>
        <v/>
      </c>
      <c r="N273">
        <f>IF(AND(I273+K273-M273&lt;=0.000001,H273+J273-L273&gt;0),MIN(H273+J273-L273,MAX(0,Inputs!$B$20-L273-M273)),0)</f>
        <v/>
      </c>
      <c r="O273">
        <f>IF(AND(Inputs!$B$12=1,I273+K273-M273&lt;=0.000001,H273+J273-L273-N273&gt;0.000001),MIN(Inputs!$B$19,H273+J273-L273-N273),0)</f>
        <v/>
      </c>
      <c r="P273">
        <f>H273+J273-L273-N273-O273</f>
        <v/>
      </c>
      <c r="Q273">
        <f>I273+K273-M273+O273</f>
        <v/>
      </c>
      <c r="R273">
        <f>R272+Inputs!$B$20-L273-M273-N273</f>
        <v/>
      </c>
      <c r="S273">
        <f>IF(P273+Q273&lt;=0.005,1,0)</f>
        <v/>
      </c>
    </row>
    <row r="274">
      <c r="A274" t="n">
        <v>272</v>
      </c>
      <c r="B274">
        <f>E273</f>
        <v/>
      </c>
      <c r="C274">
        <f>B274*Inputs!$B$4/12</f>
        <v/>
      </c>
      <c r="D274">
        <f>MIN(B274+C274,Inputs!$B$20)</f>
        <v/>
      </c>
      <c r="E274">
        <f>B274+C274-D274</f>
        <v/>
      </c>
      <c r="F274">
        <f>F273+Inputs!$B$20-D274</f>
        <v/>
      </c>
      <c r="G274">
        <f>IF(E274&lt;=0.005,1,0)</f>
        <v/>
      </c>
      <c r="H274">
        <f>P273</f>
        <v/>
      </c>
      <c r="I274">
        <f>Q273</f>
        <v/>
      </c>
      <c r="J274">
        <f>H274*Inputs!$B$4/12</f>
        <v/>
      </c>
      <c r="K274">
        <f>I274*Inputs!$B$9/12</f>
        <v/>
      </c>
      <c r="L274">
        <f>MIN(H274+J274,Inputs!$B$17)</f>
        <v/>
      </c>
      <c r="M274">
        <f>MIN(I274+K274,MAX(0,Inputs!$B$20-L274))</f>
        <v/>
      </c>
      <c r="N274">
        <f>IF(AND(I274+K274-M274&lt;=0.000001,H274+J274-L274&gt;0),MIN(H274+J274-L274,MAX(0,Inputs!$B$20-L274-M274)),0)</f>
        <v/>
      </c>
      <c r="O274">
        <f>IF(AND(Inputs!$B$12=1,I274+K274-M274&lt;=0.000001,H274+J274-L274-N274&gt;0.000001),MIN(Inputs!$B$19,H274+J274-L274-N274),0)</f>
        <v/>
      </c>
      <c r="P274">
        <f>H274+J274-L274-N274-O274</f>
        <v/>
      </c>
      <c r="Q274">
        <f>I274+K274-M274+O274</f>
        <v/>
      </c>
      <c r="R274">
        <f>R273+Inputs!$B$20-L274-M274-N274</f>
        <v/>
      </c>
      <c r="S274">
        <f>IF(P274+Q274&lt;=0.005,1,0)</f>
        <v/>
      </c>
    </row>
    <row r="275">
      <c r="A275" t="n">
        <v>273</v>
      </c>
      <c r="B275">
        <f>E274</f>
        <v/>
      </c>
      <c r="C275">
        <f>B275*Inputs!$B$4/12</f>
        <v/>
      </c>
      <c r="D275">
        <f>MIN(B275+C275,Inputs!$B$20)</f>
        <v/>
      </c>
      <c r="E275">
        <f>B275+C275-D275</f>
        <v/>
      </c>
      <c r="F275">
        <f>F274+Inputs!$B$20-D275</f>
        <v/>
      </c>
      <c r="G275">
        <f>IF(E275&lt;=0.005,1,0)</f>
        <v/>
      </c>
      <c r="H275">
        <f>P274</f>
        <v/>
      </c>
      <c r="I275">
        <f>Q274</f>
        <v/>
      </c>
      <c r="J275">
        <f>H275*Inputs!$B$4/12</f>
        <v/>
      </c>
      <c r="K275">
        <f>I275*Inputs!$B$9/12</f>
        <v/>
      </c>
      <c r="L275">
        <f>MIN(H275+J275,Inputs!$B$17)</f>
        <v/>
      </c>
      <c r="M275">
        <f>MIN(I275+K275,MAX(0,Inputs!$B$20-L275))</f>
        <v/>
      </c>
      <c r="N275">
        <f>IF(AND(I275+K275-M275&lt;=0.000001,H275+J275-L275&gt;0),MIN(H275+J275-L275,MAX(0,Inputs!$B$20-L275-M275)),0)</f>
        <v/>
      </c>
      <c r="O275">
        <f>IF(AND(Inputs!$B$12=1,I275+K275-M275&lt;=0.000001,H275+J275-L275-N275&gt;0.000001),MIN(Inputs!$B$19,H275+J275-L275-N275),0)</f>
        <v/>
      </c>
      <c r="P275">
        <f>H275+J275-L275-N275-O275</f>
        <v/>
      </c>
      <c r="Q275">
        <f>I275+K275-M275+O275</f>
        <v/>
      </c>
      <c r="R275">
        <f>R274+Inputs!$B$20-L275-M275-N275</f>
        <v/>
      </c>
      <c r="S275">
        <f>IF(P275+Q275&lt;=0.005,1,0)</f>
        <v/>
      </c>
    </row>
    <row r="276">
      <c r="A276" t="n">
        <v>274</v>
      </c>
      <c r="B276">
        <f>E275</f>
        <v/>
      </c>
      <c r="C276">
        <f>B276*Inputs!$B$4/12</f>
        <v/>
      </c>
      <c r="D276">
        <f>MIN(B276+C276,Inputs!$B$20)</f>
        <v/>
      </c>
      <c r="E276">
        <f>B276+C276-D276</f>
        <v/>
      </c>
      <c r="F276">
        <f>F275+Inputs!$B$20-D276</f>
        <v/>
      </c>
      <c r="G276">
        <f>IF(E276&lt;=0.005,1,0)</f>
        <v/>
      </c>
      <c r="H276">
        <f>P275</f>
        <v/>
      </c>
      <c r="I276">
        <f>Q275</f>
        <v/>
      </c>
      <c r="J276">
        <f>H276*Inputs!$B$4/12</f>
        <v/>
      </c>
      <c r="K276">
        <f>I276*Inputs!$B$9/12</f>
        <v/>
      </c>
      <c r="L276">
        <f>MIN(H276+J276,Inputs!$B$17)</f>
        <v/>
      </c>
      <c r="M276">
        <f>MIN(I276+K276,MAX(0,Inputs!$B$20-L276))</f>
        <v/>
      </c>
      <c r="N276">
        <f>IF(AND(I276+K276-M276&lt;=0.000001,H276+J276-L276&gt;0),MIN(H276+J276-L276,MAX(0,Inputs!$B$20-L276-M276)),0)</f>
        <v/>
      </c>
      <c r="O276">
        <f>IF(AND(Inputs!$B$12=1,I276+K276-M276&lt;=0.000001,H276+J276-L276-N276&gt;0.000001),MIN(Inputs!$B$19,H276+J276-L276-N276),0)</f>
        <v/>
      </c>
      <c r="P276">
        <f>H276+J276-L276-N276-O276</f>
        <v/>
      </c>
      <c r="Q276">
        <f>I276+K276-M276+O276</f>
        <v/>
      </c>
      <c r="R276">
        <f>R275+Inputs!$B$20-L276-M276-N276</f>
        <v/>
      </c>
      <c r="S276">
        <f>IF(P276+Q276&lt;=0.005,1,0)</f>
        <v/>
      </c>
    </row>
    <row r="277">
      <c r="A277" t="n">
        <v>275</v>
      </c>
      <c r="B277">
        <f>E276</f>
        <v/>
      </c>
      <c r="C277">
        <f>B277*Inputs!$B$4/12</f>
        <v/>
      </c>
      <c r="D277">
        <f>MIN(B277+C277,Inputs!$B$20)</f>
        <v/>
      </c>
      <c r="E277">
        <f>B277+C277-D277</f>
        <v/>
      </c>
      <c r="F277">
        <f>F276+Inputs!$B$20-D277</f>
        <v/>
      </c>
      <c r="G277">
        <f>IF(E277&lt;=0.005,1,0)</f>
        <v/>
      </c>
      <c r="H277">
        <f>P276</f>
        <v/>
      </c>
      <c r="I277">
        <f>Q276</f>
        <v/>
      </c>
      <c r="J277">
        <f>H277*Inputs!$B$4/12</f>
        <v/>
      </c>
      <c r="K277">
        <f>I277*Inputs!$B$9/12</f>
        <v/>
      </c>
      <c r="L277">
        <f>MIN(H277+J277,Inputs!$B$17)</f>
        <v/>
      </c>
      <c r="M277">
        <f>MIN(I277+K277,MAX(0,Inputs!$B$20-L277))</f>
        <v/>
      </c>
      <c r="N277">
        <f>IF(AND(I277+K277-M277&lt;=0.000001,H277+J277-L277&gt;0),MIN(H277+J277-L277,MAX(0,Inputs!$B$20-L277-M277)),0)</f>
        <v/>
      </c>
      <c r="O277">
        <f>IF(AND(Inputs!$B$12=1,I277+K277-M277&lt;=0.000001,H277+J277-L277-N277&gt;0.000001),MIN(Inputs!$B$19,H277+J277-L277-N277),0)</f>
        <v/>
      </c>
      <c r="P277">
        <f>H277+J277-L277-N277-O277</f>
        <v/>
      </c>
      <c r="Q277">
        <f>I277+K277-M277+O277</f>
        <v/>
      </c>
      <c r="R277">
        <f>R276+Inputs!$B$20-L277-M277-N277</f>
        <v/>
      </c>
      <c r="S277">
        <f>IF(P277+Q277&lt;=0.005,1,0)</f>
        <v/>
      </c>
    </row>
    <row r="278">
      <c r="A278" t="n">
        <v>276</v>
      </c>
      <c r="B278">
        <f>E277</f>
        <v/>
      </c>
      <c r="C278">
        <f>B278*Inputs!$B$4/12</f>
        <v/>
      </c>
      <c r="D278">
        <f>MIN(B278+C278,Inputs!$B$20)</f>
        <v/>
      </c>
      <c r="E278">
        <f>B278+C278-D278</f>
        <v/>
      </c>
      <c r="F278">
        <f>F277+Inputs!$B$20-D278</f>
        <v/>
      </c>
      <c r="G278">
        <f>IF(E278&lt;=0.005,1,0)</f>
        <v/>
      </c>
      <c r="H278">
        <f>P277</f>
        <v/>
      </c>
      <c r="I278">
        <f>Q277</f>
        <v/>
      </c>
      <c r="J278">
        <f>H278*Inputs!$B$4/12</f>
        <v/>
      </c>
      <c r="K278">
        <f>I278*Inputs!$B$9/12</f>
        <v/>
      </c>
      <c r="L278">
        <f>MIN(H278+J278,Inputs!$B$17)</f>
        <v/>
      </c>
      <c r="M278">
        <f>MIN(I278+K278,MAX(0,Inputs!$B$20-L278))</f>
        <v/>
      </c>
      <c r="N278">
        <f>IF(AND(I278+K278-M278&lt;=0.000001,H278+J278-L278&gt;0),MIN(H278+J278-L278,MAX(0,Inputs!$B$20-L278-M278)),0)</f>
        <v/>
      </c>
      <c r="O278">
        <f>IF(AND(Inputs!$B$12=1,I278+K278-M278&lt;=0.000001,H278+J278-L278-N278&gt;0.000001),MIN(Inputs!$B$19,H278+J278-L278-N278),0)</f>
        <v/>
      </c>
      <c r="P278">
        <f>H278+J278-L278-N278-O278</f>
        <v/>
      </c>
      <c r="Q278">
        <f>I278+K278-M278+O278</f>
        <v/>
      </c>
      <c r="R278">
        <f>R277+Inputs!$B$20-L278-M278-N278</f>
        <v/>
      </c>
      <c r="S278">
        <f>IF(P278+Q278&lt;=0.005,1,0)</f>
        <v/>
      </c>
    </row>
    <row r="279">
      <c r="A279" t="n">
        <v>277</v>
      </c>
      <c r="B279">
        <f>E278</f>
        <v/>
      </c>
      <c r="C279">
        <f>B279*Inputs!$B$4/12</f>
        <v/>
      </c>
      <c r="D279">
        <f>MIN(B279+C279,Inputs!$B$20)</f>
        <v/>
      </c>
      <c r="E279">
        <f>B279+C279-D279</f>
        <v/>
      </c>
      <c r="F279">
        <f>F278+Inputs!$B$20-D279</f>
        <v/>
      </c>
      <c r="G279">
        <f>IF(E279&lt;=0.005,1,0)</f>
        <v/>
      </c>
      <c r="H279">
        <f>P278</f>
        <v/>
      </c>
      <c r="I279">
        <f>Q278</f>
        <v/>
      </c>
      <c r="J279">
        <f>H279*Inputs!$B$4/12</f>
        <v/>
      </c>
      <c r="K279">
        <f>I279*Inputs!$B$9/12</f>
        <v/>
      </c>
      <c r="L279">
        <f>MIN(H279+J279,Inputs!$B$17)</f>
        <v/>
      </c>
      <c r="M279">
        <f>MIN(I279+K279,MAX(0,Inputs!$B$20-L279))</f>
        <v/>
      </c>
      <c r="N279">
        <f>IF(AND(I279+K279-M279&lt;=0.000001,H279+J279-L279&gt;0),MIN(H279+J279-L279,MAX(0,Inputs!$B$20-L279-M279)),0)</f>
        <v/>
      </c>
      <c r="O279">
        <f>IF(AND(Inputs!$B$12=1,I279+K279-M279&lt;=0.000001,H279+J279-L279-N279&gt;0.000001),MIN(Inputs!$B$19,H279+J279-L279-N279),0)</f>
        <v/>
      </c>
      <c r="P279">
        <f>H279+J279-L279-N279-O279</f>
        <v/>
      </c>
      <c r="Q279">
        <f>I279+K279-M279+O279</f>
        <v/>
      </c>
      <c r="R279">
        <f>R278+Inputs!$B$20-L279-M279-N279</f>
        <v/>
      </c>
      <c r="S279">
        <f>IF(P279+Q279&lt;=0.005,1,0)</f>
        <v/>
      </c>
    </row>
    <row r="280">
      <c r="A280" t="n">
        <v>278</v>
      </c>
      <c r="B280">
        <f>E279</f>
        <v/>
      </c>
      <c r="C280">
        <f>B280*Inputs!$B$4/12</f>
        <v/>
      </c>
      <c r="D280">
        <f>MIN(B280+C280,Inputs!$B$20)</f>
        <v/>
      </c>
      <c r="E280">
        <f>B280+C280-D280</f>
        <v/>
      </c>
      <c r="F280">
        <f>F279+Inputs!$B$20-D280</f>
        <v/>
      </c>
      <c r="G280">
        <f>IF(E280&lt;=0.005,1,0)</f>
        <v/>
      </c>
      <c r="H280">
        <f>P279</f>
        <v/>
      </c>
      <c r="I280">
        <f>Q279</f>
        <v/>
      </c>
      <c r="J280">
        <f>H280*Inputs!$B$4/12</f>
        <v/>
      </c>
      <c r="K280">
        <f>I280*Inputs!$B$9/12</f>
        <v/>
      </c>
      <c r="L280">
        <f>MIN(H280+J280,Inputs!$B$17)</f>
        <v/>
      </c>
      <c r="M280">
        <f>MIN(I280+K280,MAX(0,Inputs!$B$20-L280))</f>
        <v/>
      </c>
      <c r="N280">
        <f>IF(AND(I280+K280-M280&lt;=0.000001,H280+J280-L280&gt;0),MIN(H280+J280-L280,MAX(0,Inputs!$B$20-L280-M280)),0)</f>
        <v/>
      </c>
      <c r="O280">
        <f>IF(AND(Inputs!$B$12=1,I280+K280-M280&lt;=0.000001,H280+J280-L280-N280&gt;0.000001),MIN(Inputs!$B$19,H280+J280-L280-N280),0)</f>
        <v/>
      </c>
      <c r="P280">
        <f>H280+J280-L280-N280-O280</f>
        <v/>
      </c>
      <c r="Q280">
        <f>I280+K280-M280+O280</f>
        <v/>
      </c>
      <c r="R280">
        <f>R279+Inputs!$B$20-L280-M280-N280</f>
        <v/>
      </c>
      <c r="S280">
        <f>IF(P280+Q280&lt;=0.005,1,0)</f>
        <v/>
      </c>
    </row>
    <row r="281">
      <c r="A281" t="n">
        <v>279</v>
      </c>
      <c r="B281">
        <f>E280</f>
        <v/>
      </c>
      <c r="C281">
        <f>B281*Inputs!$B$4/12</f>
        <v/>
      </c>
      <c r="D281">
        <f>MIN(B281+C281,Inputs!$B$20)</f>
        <v/>
      </c>
      <c r="E281">
        <f>B281+C281-D281</f>
        <v/>
      </c>
      <c r="F281">
        <f>F280+Inputs!$B$20-D281</f>
        <v/>
      </c>
      <c r="G281">
        <f>IF(E281&lt;=0.005,1,0)</f>
        <v/>
      </c>
      <c r="H281">
        <f>P280</f>
        <v/>
      </c>
      <c r="I281">
        <f>Q280</f>
        <v/>
      </c>
      <c r="J281">
        <f>H281*Inputs!$B$4/12</f>
        <v/>
      </c>
      <c r="K281">
        <f>I281*Inputs!$B$9/12</f>
        <v/>
      </c>
      <c r="L281">
        <f>MIN(H281+J281,Inputs!$B$17)</f>
        <v/>
      </c>
      <c r="M281">
        <f>MIN(I281+K281,MAX(0,Inputs!$B$20-L281))</f>
        <v/>
      </c>
      <c r="N281">
        <f>IF(AND(I281+K281-M281&lt;=0.000001,H281+J281-L281&gt;0),MIN(H281+J281-L281,MAX(0,Inputs!$B$20-L281-M281)),0)</f>
        <v/>
      </c>
      <c r="O281">
        <f>IF(AND(Inputs!$B$12=1,I281+K281-M281&lt;=0.000001,H281+J281-L281-N281&gt;0.000001),MIN(Inputs!$B$19,H281+J281-L281-N281),0)</f>
        <v/>
      </c>
      <c r="P281">
        <f>H281+J281-L281-N281-O281</f>
        <v/>
      </c>
      <c r="Q281">
        <f>I281+K281-M281+O281</f>
        <v/>
      </c>
      <c r="R281">
        <f>R280+Inputs!$B$20-L281-M281-N281</f>
        <v/>
      </c>
      <c r="S281">
        <f>IF(P281+Q281&lt;=0.005,1,0)</f>
        <v/>
      </c>
    </row>
    <row r="282">
      <c r="A282" t="n">
        <v>280</v>
      </c>
      <c r="B282">
        <f>E281</f>
        <v/>
      </c>
      <c r="C282">
        <f>B282*Inputs!$B$4/12</f>
        <v/>
      </c>
      <c r="D282">
        <f>MIN(B282+C282,Inputs!$B$20)</f>
        <v/>
      </c>
      <c r="E282">
        <f>B282+C282-D282</f>
        <v/>
      </c>
      <c r="F282">
        <f>F281+Inputs!$B$20-D282</f>
        <v/>
      </c>
      <c r="G282">
        <f>IF(E282&lt;=0.005,1,0)</f>
        <v/>
      </c>
      <c r="H282">
        <f>P281</f>
        <v/>
      </c>
      <c r="I282">
        <f>Q281</f>
        <v/>
      </c>
      <c r="J282">
        <f>H282*Inputs!$B$4/12</f>
        <v/>
      </c>
      <c r="K282">
        <f>I282*Inputs!$B$9/12</f>
        <v/>
      </c>
      <c r="L282">
        <f>MIN(H282+J282,Inputs!$B$17)</f>
        <v/>
      </c>
      <c r="M282">
        <f>MIN(I282+K282,MAX(0,Inputs!$B$20-L282))</f>
        <v/>
      </c>
      <c r="N282">
        <f>IF(AND(I282+K282-M282&lt;=0.000001,H282+J282-L282&gt;0),MIN(H282+J282-L282,MAX(0,Inputs!$B$20-L282-M282)),0)</f>
        <v/>
      </c>
      <c r="O282">
        <f>IF(AND(Inputs!$B$12=1,I282+K282-M282&lt;=0.000001,H282+J282-L282-N282&gt;0.000001),MIN(Inputs!$B$19,H282+J282-L282-N282),0)</f>
        <v/>
      </c>
      <c r="P282">
        <f>H282+J282-L282-N282-O282</f>
        <v/>
      </c>
      <c r="Q282">
        <f>I282+K282-M282+O282</f>
        <v/>
      </c>
      <c r="R282">
        <f>R281+Inputs!$B$20-L282-M282-N282</f>
        <v/>
      </c>
      <c r="S282">
        <f>IF(P282+Q282&lt;=0.005,1,0)</f>
        <v/>
      </c>
    </row>
    <row r="283">
      <c r="A283" t="n">
        <v>281</v>
      </c>
      <c r="B283">
        <f>E282</f>
        <v/>
      </c>
      <c r="C283">
        <f>B283*Inputs!$B$4/12</f>
        <v/>
      </c>
      <c r="D283">
        <f>MIN(B283+C283,Inputs!$B$20)</f>
        <v/>
      </c>
      <c r="E283">
        <f>B283+C283-D283</f>
        <v/>
      </c>
      <c r="F283">
        <f>F282+Inputs!$B$20-D283</f>
        <v/>
      </c>
      <c r="G283">
        <f>IF(E283&lt;=0.005,1,0)</f>
        <v/>
      </c>
      <c r="H283">
        <f>P282</f>
        <v/>
      </c>
      <c r="I283">
        <f>Q282</f>
        <v/>
      </c>
      <c r="J283">
        <f>H283*Inputs!$B$4/12</f>
        <v/>
      </c>
      <c r="K283">
        <f>I283*Inputs!$B$9/12</f>
        <v/>
      </c>
      <c r="L283">
        <f>MIN(H283+J283,Inputs!$B$17)</f>
        <v/>
      </c>
      <c r="M283">
        <f>MIN(I283+K283,MAX(0,Inputs!$B$20-L283))</f>
        <v/>
      </c>
      <c r="N283">
        <f>IF(AND(I283+K283-M283&lt;=0.000001,H283+J283-L283&gt;0),MIN(H283+J283-L283,MAX(0,Inputs!$B$20-L283-M283)),0)</f>
        <v/>
      </c>
      <c r="O283">
        <f>IF(AND(Inputs!$B$12=1,I283+K283-M283&lt;=0.000001,H283+J283-L283-N283&gt;0.000001),MIN(Inputs!$B$19,H283+J283-L283-N283),0)</f>
        <v/>
      </c>
      <c r="P283">
        <f>H283+J283-L283-N283-O283</f>
        <v/>
      </c>
      <c r="Q283">
        <f>I283+K283-M283+O283</f>
        <v/>
      </c>
      <c r="R283">
        <f>R282+Inputs!$B$20-L283-M283-N283</f>
        <v/>
      </c>
      <c r="S283">
        <f>IF(P283+Q283&lt;=0.005,1,0)</f>
        <v/>
      </c>
    </row>
    <row r="284">
      <c r="A284" t="n">
        <v>282</v>
      </c>
      <c r="B284">
        <f>E283</f>
        <v/>
      </c>
      <c r="C284">
        <f>B284*Inputs!$B$4/12</f>
        <v/>
      </c>
      <c r="D284">
        <f>MIN(B284+C284,Inputs!$B$20)</f>
        <v/>
      </c>
      <c r="E284">
        <f>B284+C284-D284</f>
        <v/>
      </c>
      <c r="F284">
        <f>F283+Inputs!$B$20-D284</f>
        <v/>
      </c>
      <c r="G284">
        <f>IF(E284&lt;=0.005,1,0)</f>
        <v/>
      </c>
      <c r="H284">
        <f>P283</f>
        <v/>
      </c>
      <c r="I284">
        <f>Q283</f>
        <v/>
      </c>
      <c r="J284">
        <f>H284*Inputs!$B$4/12</f>
        <v/>
      </c>
      <c r="K284">
        <f>I284*Inputs!$B$9/12</f>
        <v/>
      </c>
      <c r="L284">
        <f>MIN(H284+J284,Inputs!$B$17)</f>
        <v/>
      </c>
      <c r="M284">
        <f>MIN(I284+K284,MAX(0,Inputs!$B$20-L284))</f>
        <v/>
      </c>
      <c r="N284">
        <f>IF(AND(I284+K284-M284&lt;=0.000001,H284+J284-L284&gt;0),MIN(H284+J284-L284,MAX(0,Inputs!$B$20-L284-M284)),0)</f>
        <v/>
      </c>
      <c r="O284">
        <f>IF(AND(Inputs!$B$12=1,I284+K284-M284&lt;=0.000001,H284+J284-L284-N284&gt;0.000001),MIN(Inputs!$B$19,H284+J284-L284-N284),0)</f>
        <v/>
      </c>
      <c r="P284">
        <f>H284+J284-L284-N284-O284</f>
        <v/>
      </c>
      <c r="Q284">
        <f>I284+K284-M284+O284</f>
        <v/>
      </c>
      <c r="R284">
        <f>R283+Inputs!$B$20-L284-M284-N284</f>
        <v/>
      </c>
      <c r="S284">
        <f>IF(P284+Q284&lt;=0.005,1,0)</f>
        <v/>
      </c>
    </row>
    <row r="285">
      <c r="A285" t="n">
        <v>283</v>
      </c>
      <c r="B285">
        <f>E284</f>
        <v/>
      </c>
      <c r="C285">
        <f>B285*Inputs!$B$4/12</f>
        <v/>
      </c>
      <c r="D285">
        <f>MIN(B285+C285,Inputs!$B$20)</f>
        <v/>
      </c>
      <c r="E285">
        <f>B285+C285-D285</f>
        <v/>
      </c>
      <c r="F285">
        <f>F284+Inputs!$B$20-D285</f>
        <v/>
      </c>
      <c r="G285">
        <f>IF(E285&lt;=0.005,1,0)</f>
        <v/>
      </c>
      <c r="H285">
        <f>P284</f>
        <v/>
      </c>
      <c r="I285">
        <f>Q284</f>
        <v/>
      </c>
      <c r="J285">
        <f>H285*Inputs!$B$4/12</f>
        <v/>
      </c>
      <c r="K285">
        <f>I285*Inputs!$B$9/12</f>
        <v/>
      </c>
      <c r="L285">
        <f>MIN(H285+J285,Inputs!$B$17)</f>
        <v/>
      </c>
      <c r="M285">
        <f>MIN(I285+K285,MAX(0,Inputs!$B$20-L285))</f>
        <v/>
      </c>
      <c r="N285">
        <f>IF(AND(I285+K285-M285&lt;=0.000001,H285+J285-L285&gt;0),MIN(H285+J285-L285,MAX(0,Inputs!$B$20-L285-M285)),0)</f>
        <v/>
      </c>
      <c r="O285">
        <f>IF(AND(Inputs!$B$12=1,I285+K285-M285&lt;=0.000001,H285+J285-L285-N285&gt;0.000001),MIN(Inputs!$B$19,H285+J285-L285-N285),0)</f>
        <v/>
      </c>
      <c r="P285">
        <f>H285+J285-L285-N285-O285</f>
        <v/>
      </c>
      <c r="Q285">
        <f>I285+K285-M285+O285</f>
        <v/>
      </c>
      <c r="R285">
        <f>R284+Inputs!$B$20-L285-M285-N285</f>
        <v/>
      </c>
      <c r="S285">
        <f>IF(P285+Q285&lt;=0.005,1,0)</f>
        <v/>
      </c>
    </row>
    <row r="286">
      <c r="A286" t="n">
        <v>284</v>
      </c>
      <c r="B286">
        <f>E285</f>
        <v/>
      </c>
      <c r="C286">
        <f>B286*Inputs!$B$4/12</f>
        <v/>
      </c>
      <c r="D286">
        <f>MIN(B286+C286,Inputs!$B$20)</f>
        <v/>
      </c>
      <c r="E286">
        <f>B286+C286-D286</f>
        <v/>
      </c>
      <c r="F286">
        <f>F285+Inputs!$B$20-D286</f>
        <v/>
      </c>
      <c r="G286">
        <f>IF(E286&lt;=0.005,1,0)</f>
        <v/>
      </c>
      <c r="H286">
        <f>P285</f>
        <v/>
      </c>
      <c r="I286">
        <f>Q285</f>
        <v/>
      </c>
      <c r="J286">
        <f>H286*Inputs!$B$4/12</f>
        <v/>
      </c>
      <c r="K286">
        <f>I286*Inputs!$B$9/12</f>
        <v/>
      </c>
      <c r="L286">
        <f>MIN(H286+J286,Inputs!$B$17)</f>
        <v/>
      </c>
      <c r="M286">
        <f>MIN(I286+K286,MAX(0,Inputs!$B$20-L286))</f>
        <v/>
      </c>
      <c r="N286">
        <f>IF(AND(I286+K286-M286&lt;=0.000001,H286+J286-L286&gt;0),MIN(H286+J286-L286,MAX(0,Inputs!$B$20-L286-M286)),0)</f>
        <v/>
      </c>
      <c r="O286">
        <f>IF(AND(Inputs!$B$12=1,I286+K286-M286&lt;=0.000001,H286+J286-L286-N286&gt;0.000001),MIN(Inputs!$B$19,H286+J286-L286-N286),0)</f>
        <v/>
      </c>
      <c r="P286">
        <f>H286+J286-L286-N286-O286</f>
        <v/>
      </c>
      <c r="Q286">
        <f>I286+K286-M286+O286</f>
        <v/>
      </c>
      <c r="R286">
        <f>R285+Inputs!$B$20-L286-M286-N286</f>
        <v/>
      </c>
      <c r="S286">
        <f>IF(P286+Q286&lt;=0.005,1,0)</f>
        <v/>
      </c>
    </row>
    <row r="287">
      <c r="A287" t="n">
        <v>285</v>
      </c>
      <c r="B287">
        <f>E286</f>
        <v/>
      </c>
      <c r="C287">
        <f>B287*Inputs!$B$4/12</f>
        <v/>
      </c>
      <c r="D287">
        <f>MIN(B287+C287,Inputs!$B$20)</f>
        <v/>
      </c>
      <c r="E287">
        <f>B287+C287-D287</f>
        <v/>
      </c>
      <c r="F287">
        <f>F286+Inputs!$B$20-D287</f>
        <v/>
      </c>
      <c r="G287">
        <f>IF(E287&lt;=0.005,1,0)</f>
        <v/>
      </c>
      <c r="H287">
        <f>P286</f>
        <v/>
      </c>
      <c r="I287">
        <f>Q286</f>
        <v/>
      </c>
      <c r="J287">
        <f>H287*Inputs!$B$4/12</f>
        <v/>
      </c>
      <c r="K287">
        <f>I287*Inputs!$B$9/12</f>
        <v/>
      </c>
      <c r="L287">
        <f>MIN(H287+J287,Inputs!$B$17)</f>
        <v/>
      </c>
      <c r="M287">
        <f>MIN(I287+K287,MAX(0,Inputs!$B$20-L287))</f>
        <v/>
      </c>
      <c r="N287">
        <f>IF(AND(I287+K287-M287&lt;=0.000001,H287+J287-L287&gt;0),MIN(H287+J287-L287,MAX(0,Inputs!$B$20-L287-M287)),0)</f>
        <v/>
      </c>
      <c r="O287">
        <f>IF(AND(Inputs!$B$12=1,I287+K287-M287&lt;=0.000001,H287+J287-L287-N287&gt;0.000001),MIN(Inputs!$B$19,H287+J287-L287-N287),0)</f>
        <v/>
      </c>
      <c r="P287">
        <f>H287+J287-L287-N287-O287</f>
        <v/>
      </c>
      <c r="Q287">
        <f>I287+K287-M287+O287</f>
        <v/>
      </c>
      <c r="R287">
        <f>R286+Inputs!$B$20-L287-M287-N287</f>
        <v/>
      </c>
      <c r="S287">
        <f>IF(P287+Q287&lt;=0.005,1,0)</f>
        <v/>
      </c>
    </row>
    <row r="288">
      <c r="A288" t="n">
        <v>286</v>
      </c>
      <c r="B288">
        <f>E287</f>
        <v/>
      </c>
      <c r="C288">
        <f>B288*Inputs!$B$4/12</f>
        <v/>
      </c>
      <c r="D288">
        <f>MIN(B288+C288,Inputs!$B$20)</f>
        <v/>
      </c>
      <c r="E288">
        <f>B288+C288-D288</f>
        <v/>
      </c>
      <c r="F288">
        <f>F287+Inputs!$B$20-D288</f>
        <v/>
      </c>
      <c r="G288">
        <f>IF(E288&lt;=0.005,1,0)</f>
        <v/>
      </c>
      <c r="H288">
        <f>P287</f>
        <v/>
      </c>
      <c r="I288">
        <f>Q287</f>
        <v/>
      </c>
      <c r="J288">
        <f>H288*Inputs!$B$4/12</f>
        <v/>
      </c>
      <c r="K288">
        <f>I288*Inputs!$B$9/12</f>
        <v/>
      </c>
      <c r="L288">
        <f>MIN(H288+J288,Inputs!$B$17)</f>
        <v/>
      </c>
      <c r="M288">
        <f>MIN(I288+K288,MAX(0,Inputs!$B$20-L288))</f>
        <v/>
      </c>
      <c r="N288">
        <f>IF(AND(I288+K288-M288&lt;=0.000001,H288+J288-L288&gt;0),MIN(H288+J288-L288,MAX(0,Inputs!$B$20-L288-M288)),0)</f>
        <v/>
      </c>
      <c r="O288">
        <f>IF(AND(Inputs!$B$12=1,I288+K288-M288&lt;=0.000001,H288+J288-L288-N288&gt;0.000001),MIN(Inputs!$B$19,H288+J288-L288-N288),0)</f>
        <v/>
      </c>
      <c r="P288">
        <f>H288+J288-L288-N288-O288</f>
        <v/>
      </c>
      <c r="Q288">
        <f>I288+K288-M288+O288</f>
        <v/>
      </c>
      <c r="R288">
        <f>R287+Inputs!$B$20-L288-M288-N288</f>
        <v/>
      </c>
      <c r="S288">
        <f>IF(P288+Q288&lt;=0.005,1,0)</f>
        <v/>
      </c>
    </row>
    <row r="289">
      <c r="A289" t="n">
        <v>287</v>
      </c>
      <c r="B289">
        <f>E288</f>
        <v/>
      </c>
      <c r="C289">
        <f>B289*Inputs!$B$4/12</f>
        <v/>
      </c>
      <c r="D289">
        <f>MIN(B289+C289,Inputs!$B$20)</f>
        <v/>
      </c>
      <c r="E289">
        <f>B289+C289-D289</f>
        <v/>
      </c>
      <c r="F289">
        <f>F288+Inputs!$B$20-D289</f>
        <v/>
      </c>
      <c r="G289">
        <f>IF(E289&lt;=0.005,1,0)</f>
        <v/>
      </c>
      <c r="H289">
        <f>P288</f>
        <v/>
      </c>
      <c r="I289">
        <f>Q288</f>
        <v/>
      </c>
      <c r="J289">
        <f>H289*Inputs!$B$4/12</f>
        <v/>
      </c>
      <c r="K289">
        <f>I289*Inputs!$B$9/12</f>
        <v/>
      </c>
      <c r="L289">
        <f>MIN(H289+J289,Inputs!$B$17)</f>
        <v/>
      </c>
      <c r="M289">
        <f>MIN(I289+K289,MAX(0,Inputs!$B$20-L289))</f>
        <v/>
      </c>
      <c r="N289">
        <f>IF(AND(I289+K289-M289&lt;=0.000001,H289+J289-L289&gt;0),MIN(H289+J289-L289,MAX(0,Inputs!$B$20-L289-M289)),0)</f>
        <v/>
      </c>
      <c r="O289">
        <f>IF(AND(Inputs!$B$12=1,I289+K289-M289&lt;=0.000001,H289+J289-L289-N289&gt;0.000001),MIN(Inputs!$B$19,H289+J289-L289-N289),0)</f>
        <v/>
      </c>
      <c r="P289">
        <f>H289+J289-L289-N289-O289</f>
        <v/>
      </c>
      <c r="Q289">
        <f>I289+K289-M289+O289</f>
        <v/>
      </c>
      <c r="R289">
        <f>R288+Inputs!$B$20-L289-M289-N289</f>
        <v/>
      </c>
      <c r="S289">
        <f>IF(P289+Q289&lt;=0.005,1,0)</f>
        <v/>
      </c>
    </row>
    <row r="290">
      <c r="A290" t="n">
        <v>288</v>
      </c>
      <c r="B290">
        <f>E289</f>
        <v/>
      </c>
      <c r="C290">
        <f>B290*Inputs!$B$4/12</f>
        <v/>
      </c>
      <c r="D290">
        <f>MIN(B290+C290,Inputs!$B$20)</f>
        <v/>
      </c>
      <c r="E290">
        <f>B290+C290-D290</f>
        <v/>
      </c>
      <c r="F290">
        <f>F289+Inputs!$B$20-D290</f>
        <v/>
      </c>
      <c r="G290">
        <f>IF(E290&lt;=0.005,1,0)</f>
        <v/>
      </c>
      <c r="H290">
        <f>P289</f>
        <v/>
      </c>
      <c r="I290">
        <f>Q289</f>
        <v/>
      </c>
      <c r="J290">
        <f>H290*Inputs!$B$4/12</f>
        <v/>
      </c>
      <c r="K290">
        <f>I290*Inputs!$B$9/12</f>
        <v/>
      </c>
      <c r="L290">
        <f>MIN(H290+J290,Inputs!$B$17)</f>
        <v/>
      </c>
      <c r="M290">
        <f>MIN(I290+K290,MAX(0,Inputs!$B$20-L290))</f>
        <v/>
      </c>
      <c r="N290">
        <f>IF(AND(I290+K290-M290&lt;=0.000001,H290+J290-L290&gt;0),MIN(H290+J290-L290,MAX(0,Inputs!$B$20-L290-M290)),0)</f>
        <v/>
      </c>
      <c r="O290">
        <f>IF(AND(Inputs!$B$12=1,I290+K290-M290&lt;=0.000001,H290+J290-L290-N290&gt;0.000001),MIN(Inputs!$B$19,H290+J290-L290-N290),0)</f>
        <v/>
      </c>
      <c r="P290">
        <f>H290+J290-L290-N290-O290</f>
        <v/>
      </c>
      <c r="Q290">
        <f>I290+K290-M290+O290</f>
        <v/>
      </c>
      <c r="R290">
        <f>R289+Inputs!$B$20-L290-M290-N290</f>
        <v/>
      </c>
      <c r="S290">
        <f>IF(P290+Q290&lt;=0.005,1,0)</f>
        <v/>
      </c>
    </row>
    <row r="291">
      <c r="A291" t="n">
        <v>289</v>
      </c>
      <c r="B291">
        <f>E290</f>
        <v/>
      </c>
      <c r="C291">
        <f>B291*Inputs!$B$4/12</f>
        <v/>
      </c>
      <c r="D291">
        <f>MIN(B291+C291,Inputs!$B$20)</f>
        <v/>
      </c>
      <c r="E291">
        <f>B291+C291-D291</f>
        <v/>
      </c>
      <c r="F291">
        <f>F290+Inputs!$B$20-D291</f>
        <v/>
      </c>
      <c r="G291">
        <f>IF(E291&lt;=0.005,1,0)</f>
        <v/>
      </c>
      <c r="H291">
        <f>P290</f>
        <v/>
      </c>
      <c r="I291">
        <f>Q290</f>
        <v/>
      </c>
      <c r="J291">
        <f>H291*Inputs!$B$4/12</f>
        <v/>
      </c>
      <c r="K291">
        <f>I291*Inputs!$B$9/12</f>
        <v/>
      </c>
      <c r="L291">
        <f>MIN(H291+J291,Inputs!$B$17)</f>
        <v/>
      </c>
      <c r="M291">
        <f>MIN(I291+K291,MAX(0,Inputs!$B$20-L291))</f>
        <v/>
      </c>
      <c r="N291">
        <f>IF(AND(I291+K291-M291&lt;=0.000001,H291+J291-L291&gt;0),MIN(H291+J291-L291,MAX(0,Inputs!$B$20-L291-M291)),0)</f>
        <v/>
      </c>
      <c r="O291">
        <f>IF(AND(Inputs!$B$12=1,I291+K291-M291&lt;=0.000001,H291+J291-L291-N291&gt;0.000001),MIN(Inputs!$B$19,H291+J291-L291-N291),0)</f>
        <v/>
      </c>
      <c r="P291">
        <f>H291+J291-L291-N291-O291</f>
        <v/>
      </c>
      <c r="Q291">
        <f>I291+K291-M291+O291</f>
        <v/>
      </c>
      <c r="R291">
        <f>R290+Inputs!$B$20-L291-M291-N291</f>
        <v/>
      </c>
      <c r="S291">
        <f>IF(P291+Q291&lt;=0.005,1,0)</f>
        <v/>
      </c>
    </row>
    <row r="292">
      <c r="A292" t="n">
        <v>290</v>
      </c>
      <c r="B292">
        <f>E291</f>
        <v/>
      </c>
      <c r="C292">
        <f>B292*Inputs!$B$4/12</f>
        <v/>
      </c>
      <c r="D292">
        <f>MIN(B292+C292,Inputs!$B$20)</f>
        <v/>
      </c>
      <c r="E292">
        <f>B292+C292-D292</f>
        <v/>
      </c>
      <c r="F292">
        <f>F291+Inputs!$B$20-D292</f>
        <v/>
      </c>
      <c r="G292">
        <f>IF(E292&lt;=0.005,1,0)</f>
        <v/>
      </c>
      <c r="H292">
        <f>P291</f>
        <v/>
      </c>
      <c r="I292">
        <f>Q291</f>
        <v/>
      </c>
      <c r="J292">
        <f>H292*Inputs!$B$4/12</f>
        <v/>
      </c>
      <c r="K292">
        <f>I292*Inputs!$B$9/12</f>
        <v/>
      </c>
      <c r="L292">
        <f>MIN(H292+J292,Inputs!$B$17)</f>
        <v/>
      </c>
      <c r="M292">
        <f>MIN(I292+K292,MAX(0,Inputs!$B$20-L292))</f>
        <v/>
      </c>
      <c r="N292">
        <f>IF(AND(I292+K292-M292&lt;=0.000001,H292+J292-L292&gt;0),MIN(H292+J292-L292,MAX(0,Inputs!$B$20-L292-M292)),0)</f>
        <v/>
      </c>
      <c r="O292">
        <f>IF(AND(Inputs!$B$12=1,I292+K292-M292&lt;=0.000001,H292+J292-L292-N292&gt;0.000001),MIN(Inputs!$B$19,H292+J292-L292-N292),0)</f>
        <v/>
      </c>
      <c r="P292">
        <f>H292+J292-L292-N292-O292</f>
        <v/>
      </c>
      <c r="Q292">
        <f>I292+K292-M292+O292</f>
        <v/>
      </c>
      <c r="R292">
        <f>R291+Inputs!$B$20-L292-M292-N292</f>
        <v/>
      </c>
      <c r="S292">
        <f>IF(P292+Q292&lt;=0.005,1,0)</f>
        <v/>
      </c>
    </row>
    <row r="293">
      <c r="A293" t="n">
        <v>291</v>
      </c>
      <c r="B293">
        <f>E292</f>
        <v/>
      </c>
      <c r="C293">
        <f>B293*Inputs!$B$4/12</f>
        <v/>
      </c>
      <c r="D293">
        <f>MIN(B293+C293,Inputs!$B$20)</f>
        <v/>
      </c>
      <c r="E293">
        <f>B293+C293-D293</f>
        <v/>
      </c>
      <c r="F293">
        <f>F292+Inputs!$B$20-D293</f>
        <v/>
      </c>
      <c r="G293">
        <f>IF(E293&lt;=0.005,1,0)</f>
        <v/>
      </c>
      <c r="H293">
        <f>P292</f>
        <v/>
      </c>
      <c r="I293">
        <f>Q292</f>
        <v/>
      </c>
      <c r="J293">
        <f>H293*Inputs!$B$4/12</f>
        <v/>
      </c>
      <c r="K293">
        <f>I293*Inputs!$B$9/12</f>
        <v/>
      </c>
      <c r="L293">
        <f>MIN(H293+J293,Inputs!$B$17)</f>
        <v/>
      </c>
      <c r="M293">
        <f>MIN(I293+K293,MAX(0,Inputs!$B$20-L293))</f>
        <v/>
      </c>
      <c r="N293">
        <f>IF(AND(I293+K293-M293&lt;=0.000001,H293+J293-L293&gt;0),MIN(H293+J293-L293,MAX(0,Inputs!$B$20-L293-M293)),0)</f>
        <v/>
      </c>
      <c r="O293">
        <f>IF(AND(Inputs!$B$12=1,I293+K293-M293&lt;=0.000001,H293+J293-L293-N293&gt;0.000001),MIN(Inputs!$B$19,H293+J293-L293-N293),0)</f>
        <v/>
      </c>
      <c r="P293">
        <f>H293+J293-L293-N293-O293</f>
        <v/>
      </c>
      <c r="Q293">
        <f>I293+K293-M293+O293</f>
        <v/>
      </c>
      <c r="R293">
        <f>R292+Inputs!$B$20-L293-M293-N293</f>
        <v/>
      </c>
      <c r="S293">
        <f>IF(P293+Q293&lt;=0.005,1,0)</f>
        <v/>
      </c>
    </row>
    <row r="294">
      <c r="A294" t="n">
        <v>292</v>
      </c>
      <c r="B294">
        <f>E293</f>
        <v/>
      </c>
      <c r="C294">
        <f>B294*Inputs!$B$4/12</f>
        <v/>
      </c>
      <c r="D294">
        <f>MIN(B294+C294,Inputs!$B$20)</f>
        <v/>
      </c>
      <c r="E294">
        <f>B294+C294-D294</f>
        <v/>
      </c>
      <c r="F294">
        <f>F293+Inputs!$B$20-D294</f>
        <v/>
      </c>
      <c r="G294">
        <f>IF(E294&lt;=0.005,1,0)</f>
        <v/>
      </c>
      <c r="H294">
        <f>P293</f>
        <v/>
      </c>
      <c r="I294">
        <f>Q293</f>
        <v/>
      </c>
      <c r="J294">
        <f>H294*Inputs!$B$4/12</f>
        <v/>
      </c>
      <c r="K294">
        <f>I294*Inputs!$B$9/12</f>
        <v/>
      </c>
      <c r="L294">
        <f>MIN(H294+J294,Inputs!$B$17)</f>
        <v/>
      </c>
      <c r="M294">
        <f>MIN(I294+K294,MAX(0,Inputs!$B$20-L294))</f>
        <v/>
      </c>
      <c r="N294">
        <f>IF(AND(I294+K294-M294&lt;=0.000001,H294+J294-L294&gt;0),MIN(H294+J294-L294,MAX(0,Inputs!$B$20-L294-M294)),0)</f>
        <v/>
      </c>
      <c r="O294">
        <f>IF(AND(Inputs!$B$12=1,I294+K294-M294&lt;=0.000001,H294+J294-L294-N294&gt;0.000001),MIN(Inputs!$B$19,H294+J294-L294-N294),0)</f>
        <v/>
      </c>
      <c r="P294">
        <f>H294+J294-L294-N294-O294</f>
        <v/>
      </c>
      <c r="Q294">
        <f>I294+K294-M294+O294</f>
        <v/>
      </c>
      <c r="R294">
        <f>R293+Inputs!$B$20-L294-M294-N294</f>
        <v/>
      </c>
      <c r="S294">
        <f>IF(P294+Q294&lt;=0.005,1,0)</f>
        <v/>
      </c>
    </row>
    <row r="295">
      <c r="A295" t="n">
        <v>293</v>
      </c>
      <c r="B295">
        <f>E294</f>
        <v/>
      </c>
      <c r="C295">
        <f>B295*Inputs!$B$4/12</f>
        <v/>
      </c>
      <c r="D295">
        <f>MIN(B295+C295,Inputs!$B$20)</f>
        <v/>
      </c>
      <c r="E295">
        <f>B295+C295-D295</f>
        <v/>
      </c>
      <c r="F295">
        <f>F294+Inputs!$B$20-D295</f>
        <v/>
      </c>
      <c r="G295">
        <f>IF(E295&lt;=0.005,1,0)</f>
        <v/>
      </c>
      <c r="H295">
        <f>P294</f>
        <v/>
      </c>
      <c r="I295">
        <f>Q294</f>
        <v/>
      </c>
      <c r="J295">
        <f>H295*Inputs!$B$4/12</f>
        <v/>
      </c>
      <c r="K295">
        <f>I295*Inputs!$B$9/12</f>
        <v/>
      </c>
      <c r="L295">
        <f>MIN(H295+J295,Inputs!$B$17)</f>
        <v/>
      </c>
      <c r="M295">
        <f>MIN(I295+K295,MAX(0,Inputs!$B$20-L295))</f>
        <v/>
      </c>
      <c r="N295">
        <f>IF(AND(I295+K295-M295&lt;=0.000001,H295+J295-L295&gt;0),MIN(H295+J295-L295,MAX(0,Inputs!$B$20-L295-M295)),0)</f>
        <v/>
      </c>
      <c r="O295">
        <f>IF(AND(Inputs!$B$12=1,I295+K295-M295&lt;=0.000001,H295+J295-L295-N295&gt;0.000001),MIN(Inputs!$B$19,H295+J295-L295-N295),0)</f>
        <v/>
      </c>
      <c r="P295">
        <f>H295+J295-L295-N295-O295</f>
        <v/>
      </c>
      <c r="Q295">
        <f>I295+K295-M295+O295</f>
        <v/>
      </c>
      <c r="R295">
        <f>R294+Inputs!$B$20-L295-M295-N295</f>
        <v/>
      </c>
      <c r="S295">
        <f>IF(P295+Q295&lt;=0.005,1,0)</f>
        <v/>
      </c>
    </row>
    <row r="296">
      <c r="A296" t="n">
        <v>294</v>
      </c>
      <c r="B296">
        <f>E295</f>
        <v/>
      </c>
      <c r="C296">
        <f>B296*Inputs!$B$4/12</f>
        <v/>
      </c>
      <c r="D296">
        <f>MIN(B296+C296,Inputs!$B$20)</f>
        <v/>
      </c>
      <c r="E296">
        <f>B296+C296-D296</f>
        <v/>
      </c>
      <c r="F296">
        <f>F295+Inputs!$B$20-D296</f>
        <v/>
      </c>
      <c r="G296">
        <f>IF(E296&lt;=0.005,1,0)</f>
        <v/>
      </c>
      <c r="H296">
        <f>P295</f>
        <v/>
      </c>
      <c r="I296">
        <f>Q295</f>
        <v/>
      </c>
      <c r="J296">
        <f>H296*Inputs!$B$4/12</f>
        <v/>
      </c>
      <c r="K296">
        <f>I296*Inputs!$B$9/12</f>
        <v/>
      </c>
      <c r="L296">
        <f>MIN(H296+J296,Inputs!$B$17)</f>
        <v/>
      </c>
      <c r="M296">
        <f>MIN(I296+K296,MAX(0,Inputs!$B$20-L296))</f>
        <v/>
      </c>
      <c r="N296">
        <f>IF(AND(I296+K296-M296&lt;=0.000001,H296+J296-L296&gt;0),MIN(H296+J296-L296,MAX(0,Inputs!$B$20-L296-M296)),0)</f>
        <v/>
      </c>
      <c r="O296">
        <f>IF(AND(Inputs!$B$12=1,I296+K296-M296&lt;=0.000001,H296+J296-L296-N296&gt;0.000001),MIN(Inputs!$B$19,H296+J296-L296-N296),0)</f>
        <v/>
      </c>
      <c r="P296">
        <f>H296+J296-L296-N296-O296</f>
        <v/>
      </c>
      <c r="Q296">
        <f>I296+K296-M296+O296</f>
        <v/>
      </c>
      <c r="R296">
        <f>R295+Inputs!$B$20-L296-M296-N296</f>
        <v/>
      </c>
      <c r="S296">
        <f>IF(P296+Q296&lt;=0.005,1,0)</f>
        <v/>
      </c>
    </row>
    <row r="297">
      <c r="A297" t="n">
        <v>295</v>
      </c>
      <c r="B297">
        <f>E296</f>
        <v/>
      </c>
      <c r="C297">
        <f>B297*Inputs!$B$4/12</f>
        <v/>
      </c>
      <c r="D297">
        <f>MIN(B297+C297,Inputs!$B$20)</f>
        <v/>
      </c>
      <c r="E297">
        <f>B297+C297-D297</f>
        <v/>
      </c>
      <c r="F297">
        <f>F296+Inputs!$B$20-D297</f>
        <v/>
      </c>
      <c r="G297">
        <f>IF(E297&lt;=0.005,1,0)</f>
        <v/>
      </c>
      <c r="H297">
        <f>P296</f>
        <v/>
      </c>
      <c r="I297">
        <f>Q296</f>
        <v/>
      </c>
      <c r="J297">
        <f>H297*Inputs!$B$4/12</f>
        <v/>
      </c>
      <c r="K297">
        <f>I297*Inputs!$B$9/12</f>
        <v/>
      </c>
      <c r="L297">
        <f>MIN(H297+J297,Inputs!$B$17)</f>
        <v/>
      </c>
      <c r="M297">
        <f>MIN(I297+K297,MAX(0,Inputs!$B$20-L297))</f>
        <v/>
      </c>
      <c r="N297">
        <f>IF(AND(I297+K297-M297&lt;=0.000001,H297+J297-L297&gt;0),MIN(H297+J297-L297,MAX(0,Inputs!$B$20-L297-M297)),0)</f>
        <v/>
      </c>
      <c r="O297">
        <f>IF(AND(Inputs!$B$12=1,I297+K297-M297&lt;=0.000001,H297+J297-L297-N297&gt;0.000001),MIN(Inputs!$B$19,H297+J297-L297-N297),0)</f>
        <v/>
      </c>
      <c r="P297">
        <f>H297+J297-L297-N297-O297</f>
        <v/>
      </c>
      <c r="Q297">
        <f>I297+K297-M297+O297</f>
        <v/>
      </c>
      <c r="R297">
        <f>R296+Inputs!$B$20-L297-M297-N297</f>
        <v/>
      </c>
      <c r="S297">
        <f>IF(P297+Q297&lt;=0.005,1,0)</f>
        <v/>
      </c>
    </row>
    <row r="298">
      <c r="A298" t="n">
        <v>296</v>
      </c>
      <c r="B298">
        <f>E297</f>
        <v/>
      </c>
      <c r="C298">
        <f>B298*Inputs!$B$4/12</f>
        <v/>
      </c>
      <c r="D298">
        <f>MIN(B298+C298,Inputs!$B$20)</f>
        <v/>
      </c>
      <c r="E298">
        <f>B298+C298-D298</f>
        <v/>
      </c>
      <c r="F298">
        <f>F297+Inputs!$B$20-D298</f>
        <v/>
      </c>
      <c r="G298">
        <f>IF(E298&lt;=0.005,1,0)</f>
        <v/>
      </c>
      <c r="H298">
        <f>P297</f>
        <v/>
      </c>
      <c r="I298">
        <f>Q297</f>
        <v/>
      </c>
      <c r="J298">
        <f>H298*Inputs!$B$4/12</f>
        <v/>
      </c>
      <c r="K298">
        <f>I298*Inputs!$B$9/12</f>
        <v/>
      </c>
      <c r="L298">
        <f>MIN(H298+J298,Inputs!$B$17)</f>
        <v/>
      </c>
      <c r="M298">
        <f>MIN(I298+K298,MAX(0,Inputs!$B$20-L298))</f>
        <v/>
      </c>
      <c r="N298">
        <f>IF(AND(I298+K298-M298&lt;=0.000001,H298+J298-L298&gt;0),MIN(H298+J298-L298,MAX(0,Inputs!$B$20-L298-M298)),0)</f>
        <v/>
      </c>
      <c r="O298">
        <f>IF(AND(Inputs!$B$12=1,I298+K298-M298&lt;=0.000001,H298+J298-L298-N298&gt;0.000001),MIN(Inputs!$B$19,H298+J298-L298-N298),0)</f>
        <v/>
      </c>
      <c r="P298">
        <f>H298+J298-L298-N298-O298</f>
        <v/>
      </c>
      <c r="Q298">
        <f>I298+K298-M298+O298</f>
        <v/>
      </c>
      <c r="R298">
        <f>R297+Inputs!$B$20-L298-M298-N298</f>
        <v/>
      </c>
      <c r="S298">
        <f>IF(P298+Q298&lt;=0.005,1,0)</f>
        <v/>
      </c>
    </row>
    <row r="299">
      <c r="A299" t="n">
        <v>297</v>
      </c>
      <c r="B299">
        <f>E298</f>
        <v/>
      </c>
      <c r="C299">
        <f>B299*Inputs!$B$4/12</f>
        <v/>
      </c>
      <c r="D299">
        <f>MIN(B299+C299,Inputs!$B$20)</f>
        <v/>
      </c>
      <c r="E299">
        <f>B299+C299-D299</f>
        <v/>
      </c>
      <c r="F299">
        <f>F298+Inputs!$B$20-D299</f>
        <v/>
      </c>
      <c r="G299">
        <f>IF(E299&lt;=0.005,1,0)</f>
        <v/>
      </c>
      <c r="H299">
        <f>P298</f>
        <v/>
      </c>
      <c r="I299">
        <f>Q298</f>
        <v/>
      </c>
      <c r="J299">
        <f>H299*Inputs!$B$4/12</f>
        <v/>
      </c>
      <c r="K299">
        <f>I299*Inputs!$B$9/12</f>
        <v/>
      </c>
      <c r="L299">
        <f>MIN(H299+J299,Inputs!$B$17)</f>
        <v/>
      </c>
      <c r="M299">
        <f>MIN(I299+K299,MAX(0,Inputs!$B$20-L299))</f>
        <v/>
      </c>
      <c r="N299">
        <f>IF(AND(I299+K299-M299&lt;=0.000001,H299+J299-L299&gt;0),MIN(H299+J299-L299,MAX(0,Inputs!$B$20-L299-M299)),0)</f>
        <v/>
      </c>
      <c r="O299">
        <f>IF(AND(Inputs!$B$12=1,I299+K299-M299&lt;=0.000001,H299+J299-L299-N299&gt;0.000001),MIN(Inputs!$B$19,H299+J299-L299-N299),0)</f>
        <v/>
      </c>
      <c r="P299">
        <f>H299+J299-L299-N299-O299</f>
        <v/>
      </c>
      <c r="Q299">
        <f>I299+K299-M299+O299</f>
        <v/>
      </c>
      <c r="R299">
        <f>R298+Inputs!$B$20-L299-M299-N299</f>
        <v/>
      </c>
      <c r="S299">
        <f>IF(P299+Q299&lt;=0.005,1,0)</f>
        <v/>
      </c>
    </row>
    <row r="300">
      <c r="A300" t="n">
        <v>298</v>
      </c>
      <c r="B300">
        <f>E299</f>
        <v/>
      </c>
      <c r="C300">
        <f>B300*Inputs!$B$4/12</f>
        <v/>
      </c>
      <c r="D300">
        <f>MIN(B300+C300,Inputs!$B$20)</f>
        <v/>
      </c>
      <c r="E300">
        <f>B300+C300-D300</f>
        <v/>
      </c>
      <c r="F300">
        <f>F299+Inputs!$B$20-D300</f>
        <v/>
      </c>
      <c r="G300">
        <f>IF(E300&lt;=0.005,1,0)</f>
        <v/>
      </c>
      <c r="H300">
        <f>P299</f>
        <v/>
      </c>
      <c r="I300">
        <f>Q299</f>
        <v/>
      </c>
      <c r="J300">
        <f>H300*Inputs!$B$4/12</f>
        <v/>
      </c>
      <c r="K300">
        <f>I300*Inputs!$B$9/12</f>
        <v/>
      </c>
      <c r="L300">
        <f>MIN(H300+J300,Inputs!$B$17)</f>
        <v/>
      </c>
      <c r="M300">
        <f>MIN(I300+K300,MAX(0,Inputs!$B$20-L300))</f>
        <v/>
      </c>
      <c r="N300">
        <f>IF(AND(I300+K300-M300&lt;=0.000001,H300+J300-L300&gt;0),MIN(H300+J300-L300,MAX(0,Inputs!$B$20-L300-M300)),0)</f>
        <v/>
      </c>
      <c r="O300">
        <f>IF(AND(Inputs!$B$12=1,I300+K300-M300&lt;=0.000001,H300+J300-L300-N300&gt;0.000001),MIN(Inputs!$B$19,H300+J300-L300-N300),0)</f>
        <v/>
      </c>
      <c r="P300">
        <f>H300+J300-L300-N300-O300</f>
        <v/>
      </c>
      <c r="Q300">
        <f>I300+K300-M300+O300</f>
        <v/>
      </c>
      <c r="R300">
        <f>R299+Inputs!$B$20-L300-M300-N300</f>
        <v/>
      </c>
      <c r="S300">
        <f>IF(P300+Q300&lt;=0.005,1,0)</f>
        <v/>
      </c>
    </row>
    <row r="301">
      <c r="A301" t="n">
        <v>299</v>
      </c>
      <c r="B301">
        <f>E300</f>
        <v/>
      </c>
      <c r="C301">
        <f>B301*Inputs!$B$4/12</f>
        <v/>
      </c>
      <c r="D301">
        <f>MIN(B301+C301,Inputs!$B$20)</f>
        <v/>
      </c>
      <c r="E301">
        <f>B301+C301-D301</f>
        <v/>
      </c>
      <c r="F301">
        <f>F300+Inputs!$B$20-D301</f>
        <v/>
      </c>
      <c r="G301">
        <f>IF(E301&lt;=0.005,1,0)</f>
        <v/>
      </c>
      <c r="H301">
        <f>P300</f>
        <v/>
      </c>
      <c r="I301">
        <f>Q300</f>
        <v/>
      </c>
      <c r="J301">
        <f>H301*Inputs!$B$4/12</f>
        <v/>
      </c>
      <c r="K301">
        <f>I301*Inputs!$B$9/12</f>
        <v/>
      </c>
      <c r="L301">
        <f>MIN(H301+J301,Inputs!$B$17)</f>
        <v/>
      </c>
      <c r="M301">
        <f>MIN(I301+K301,MAX(0,Inputs!$B$20-L301))</f>
        <v/>
      </c>
      <c r="N301">
        <f>IF(AND(I301+K301-M301&lt;=0.000001,H301+J301-L301&gt;0),MIN(H301+J301-L301,MAX(0,Inputs!$B$20-L301-M301)),0)</f>
        <v/>
      </c>
      <c r="O301">
        <f>IF(AND(Inputs!$B$12=1,I301+K301-M301&lt;=0.000001,H301+J301-L301-N301&gt;0.000001),MIN(Inputs!$B$19,H301+J301-L301-N301),0)</f>
        <v/>
      </c>
      <c r="P301">
        <f>H301+J301-L301-N301-O301</f>
        <v/>
      </c>
      <c r="Q301">
        <f>I301+K301-M301+O301</f>
        <v/>
      </c>
      <c r="R301">
        <f>R300+Inputs!$B$20-L301-M301-N301</f>
        <v/>
      </c>
      <c r="S301">
        <f>IF(P301+Q301&lt;=0.005,1,0)</f>
        <v/>
      </c>
    </row>
    <row r="302">
      <c r="A302" t="n">
        <v>300</v>
      </c>
      <c r="B302">
        <f>E301</f>
        <v/>
      </c>
      <c r="C302">
        <f>B302*Inputs!$B$4/12</f>
        <v/>
      </c>
      <c r="D302">
        <f>MIN(B302+C302,Inputs!$B$20)</f>
        <v/>
      </c>
      <c r="E302">
        <f>B302+C302-D302</f>
        <v/>
      </c>
      <c r="F302">
        <f>F301+Inputs!$B$20-D302</f>
        <v/>
      </c>
      <c r="G302">
        <f>IF(E302&lt;=0.005,1,0)</f>
        <v/>
      </c>
      <c r="H302">
        <f>P301</f>
        <v/>
      </c>
      <c r="I302">
        <f>Q301</f>
        <v/>
      </c>
      <c r="J302">
        <f>H302*Inputs!$B$4/12</f>
        <v/>
      </c>
      <c r="K302">
        <f>I302*Inputs!$B$9/12</f>
        <v/>
      </c>
      <c r="L302">
        <f>MIN(H302+J302,Inputs!$B$17)</f>
        <v/>
      </c>
      <c r="M302">
        <f>MIN(I302+K302,MAX(0,Inputs!$B$20-L302))</f>
        <v/>
      </c>
      <c r="N302">
        <f>IF(AND(I302+K302-M302&lt;=0.000001,H302+J302-L302&gt;0),MIN(H302+J302-L302,MAX(0,Inputs!$B$20-L302-M302)),0)</f>
        <v/>
      </c>
      <c r="O302">
        <f>IF(AND(Inputs!$B$12=1,I302+K302-M302&lt;=0.000001,H302+J302-L302-N302&gt;0.000001),MIN(Inputs!$B$19,H302+J302-L302-N302),0)</f>
        <v/>
      </c>
      <c r="P302">
        <f>H302+J302-L302-N302-O302</f>
        <v/>
      </c>
      <c r="Q302">
        <f>I302+K302-M302+O302</f>
        <v/>
      </c>
      <c r="R302">
        <f>R301+Inputs!$B$20-L302-M302-N302</f>
        <v/>
      </c>
      <c r="S302">
        <f>IF(P302+Q302&lt;=0.005,1,0)</f>
        <v/>
      </c>
    </row>
    <row r="303">
      <c r="A303" t="n">
        <v>301</v>
      </c>
      <c r="B303">
        <f>E302</f>
        <v/>
      </c>
      <c r="C303">
        <f>B303*Inputs!$B$4/12</f>
        <v/>
      </c>
      <c r="D303">
        <f>MIN(B303+C303,Inputs!$B$20)</f>
        <v/>
      </c>
      <c r="E303">
        <f>B303+C303-D303</f>
        <v/>
      </c>
      <c r="F303">
        <f>F302+Inputs!$B$20-D303</f>
        <v/>
      </c>
      <c r="G303">
        <f>IF(E303&lt;=0.005,1,0)</f>
        <v/>
      </c>
      <c r="H303">
        <f>P302</f>
        <v/>
      </c>
      <c r="I303">
        <f>Q302</f>
        <v/>
      </c>
      <c r="J303">
        <f>H303*Inputs!$B$4/12</f>
        <v/>
      </c>
      <c r="K303">
        <f>I303*Inputs!$B$9/12</f>
        <v/>
      </c>
      <c r="L303">
        <f>MIN(H303+J303,Inputs!$B$17)</f>
        <v/>
      </c>
      <c r="M303">
        <f>MIN(I303+K303,MAX(0,Inputs!$B$20-L303))</f>
        <v/>
      </c>
      <c r="N303">
        <f>IF(AND(I303+K303-M303&lt;=0.000001,H303+J303-L303&gt;0),MIN(H303+J303-L303,MAX(0,Inputs!$B$20-L303-M303)),0)</f>
        <v/>
      </c>
      <c r="O303">
        <f>IF(AND(Inputs!$B$12=1,I303+K303-M303&lt;=0.000001,H303+J303-L303-N303&gt;0.000001),MIN(Inputs!$B$19,H303+J303-L303-N303),0)</f>
        <v/>
      </c>
      <c r="P303">
        <f>H303+J303-L303-N303-O303</f>
        <v/>
      </c>
      <c r="Q303">
        <f>I303+K303-M303+O303</f>
        <v/>
      </c>
      <c r="R303">
        <f>R302+Inputs!$B$20-L303-M303-N303</f>
        <v/>
      </c>
      <c r="S303">
        <f>IF(P303+Q303&lt;=0.005,1,0)</f>
        <v/>
      </c>
    </row>
    <row r="304">
      <c r="A304" t="n">
        <v>302</v>
      </c>
      <c r="B304">
        <f>E303</f>
        <v/>
      </c>
      <c r="C304">
        <f>B304*Inputs!$B$4/12</f>
        <v/>
      </c>
      <c r="D304">
        <f>MIN(B304+C304,Inputs!$B$20)</f>
        <v/>
      </c>
      <c r="E304">
        <f>B304+C304-D304</f>
        <v/>
      </c>
      <c r="F304">
        <f>F303+Inputs!$B$20-D304</f>
        <v/>
      </c>
      <c r="G304">
        <f>IF(E304&lt;=0.005,1,0)</f>
        <v/>
      </c>
      <c r="H304">
        <f>P303</f>
        <v/>
      </c>
      <c r="I304">
        <f>Q303</f>
        <v/>
      </c>
      <c r="J304">
        <f>H304*Inputs!$B$4/12</f>
        <v/>
      </c>
      <c r="K304">
        <f>I304*Inputs!$B$9/12</f>
        <v/>
      </c>
      <c r="L304">
        <f>MIN(H304+J304,Inputs!$B$17)</f>
        <v/>
      </c>
      <c r="M304">
        <f>MIN(I304+K304,MAX(0,Inputs!$B$20-L304))</f>
        <v/>
      </c>
      <c r="N304">
        <f>IF(AND(I304+K304-M304&lt;=0.000001,H304+J304-L304&gt;0),MIN(H304+J304-L304,MAX(0,Inputs!$B$20-L304-M304)),0)</f>
        <v/>
      </c>
      <c r="O304">
        <f>IF(AND(Inputs!$B$12=1,I304+K304-M304&lt;=0.000001,H304+J304-L304-N304&gt;0.000001),MIN(Inputs!$B$19,H304+J304-L304-N304),0)</f>
        <v/>
      </c>
      <c r="P304">
        <f>H304+J304-L304-N304-O304</f>
        <v/>
      </c>
      <c r="Q304">
        <f>I304+K304-M304+O304</f>
        <v/>
      </c>
      <c r="R304">
        <f>R303+Inputs!$B$20-L304-M304-N304</f>
        <v/>
      </c>
      <c r="S304">
        <f>IF(P304+Q304&lt;=0.005,1,0)</f>
        <v/>
      </c>
    </row>
    <row r="305">
      <c r="A305" t="n">
        <v>303</v>
      </c>
      <c r="B305">
        <f>E304</f>
        <v/>
      </c>
      <c r="C305">
        <f>B305*Inputs!$B$4/12</f>
        <v/>
      </c>
      <c r="D305">
        <f>MIN(B305+C305,Inputs!$B$20)</f>
        <v/>
      </c>
      <c r="E305">
        <f>B305+C305-D305</f>
        <v/>
      </c>
      <c r="F305">
        <f>F304+Inputs!$B$20-D305</f>
        <v/>
      </c>
      <c r="G305">
        <f>IF(E305&lt;=0.005,1,0)</f>
        <v/>
      </c>
      <c r="H305">
        <f>P304</f>
        <v/>
      </c>
      <c r="I305">
        <f>Q304</f>
        <v/>
      </c>
      <c r="J305">
        <f>H305*Inputs!$B$4/12</f>
        <v/>
      </c>
      <c r="K305">
        <f>I305*Inputs!$B$9/12</f>
        <v/>
      </c>
      <c r="L305">
        <f>MIN(H305+J305,Inputs!$B$17)</f>
        <v/>
      </c>
      <c r="M305">
        <f>MIN(I305+K305,MAX(0,Inputs!$B$20-L305))</f>
        <v/>
      </c>
      <c r="N305">
        <f>IF(AND(I305+K305-M305&lt;=0.000001,H305+J305-L305&gt;0),MIN(H305+J305-L305,MAX(0,Inputs!$B$20-L305-M305)),0)</f>
        <v/>
      </c>
      <c r="O305">
        <f>IF(AND(Inputs!$B$12=1,I305+K305-M305&lt;=0.000001,H305+J305-L305-N305&gt;0.000001),MIN(Inputs!$B$19,H305+J305-L305-N305),0)</f>
        <v/>
      </c>
      <c r="P305">
        <f>H305+J305-L305-N305-O305</f>
        <v/>
      </c>
      <c r="Q305">
        <f>I305+K305-M305+O305</f>
        <v/>
      </c>
      <c r="R305">
        <f>R304+Inputs!$B$20-L305-M305-N305</f>
        <v/>
      </c>
      <c r="S305">
        <f>IF(P305+Q305&lt;=0.005,1,0)</f>
        <v/>
      </c>
    </row>
    <row r="306">
      <c r="A306" t="n">
        <v>304</v>
      </c>
      <c r="B306">
        <f>E305</f>
        <v/>
      </c>
      <c r="C306">
        <f>B306*Inputs!$B$4/12</f>
        <v/>
      </c>
      <c r="D306">
        <f>MIN(B306+C306,Inputs!$B$20)</f>
        <v/>
      </c>
      <c r="E306">
        <f>B306+C306-D306</f>
        <v/>
      </c>
      <c r="F306">
        <f>F305+Inputs!$B$20-D306</f>
        <v/>
      </c>
      <c r="G306">
        <f>IF(E306&lt;=0.005,1,0)</f>
        <v/>
      </c>
      <c r="H306">
        <f>P305</f>
        <v/>
      </c>
      <c r="I306">
        <f>Q305</f>
        <v/>
      </c>
      <c r="J306">
        <f>H306*Inputs!$B$4/12</f>
        <v/>
      </c>
      <c r="K306">
        <f>I306*Inputs!$B$9/12</f>
        <v/>
      </c>
      <c r="L306">
        <f>MIN(H306+J306,Inputs!$B$17)</f>
        <v/>
      </c>
      <c r="M306">
        <f>MIN(I306+K306,MAX(0,Inputs!$B$20-L306))</f>
        <v/>
      </c>
      <c r="N306">
        <f>IF(AND(I306+K306-M306&lt;=0.000001,H306+J306-L306&gt;0),MIN(H306+J306-L306,MAX(0,Inputs!$B$20-L306-M306)),0)</f>
        <v/>
      </c>
      <c r="O306">
        <f>IF(AND(Inputs!$B$12=1,I306+K306-M306&lt;=0.000001,H306+J306-L306-N306&gt;0.000001),MIN(Inputs!$B$19,H306+J306-L306-N306),0)</f>
        <v/>
      </c>
      <c r="P306">
        <f>H306+J306-L306-N306-O306</f>
        <v/>
      </c>
      <c r="Q306">
        <f>I306+K306-M306+O306</f>
        <v/>
      </c>
      <c r="R306">
        <f>R305+Inputs!$B$20-L306-M306-N306</f>
        <v/>
      </c>
      <c r="S306">
        <f>IF(P306+Q306&lt;=0.005,1,0)</f>
        <v/>
      </c>
    </row>
    <row r="307">
      <c r="A307" t="n">
        <v>305</v>
      </c>
      <c r="B307">
        <f>E306</f>
        <v/>
      </c>
      <c r="C307">
        <f>B307*Inputs!$B$4/12</f>
        <v/>
      </c>
      <c r="D307">
        <f>MIN(B307+C307,Inputs!$B$20)</f>
        <v/>
      </c>
      <c r="E307">
        <f>B307+C307-D307</f>
        <v/>
      </c>
      <c r="F307">
        <f>F306+Inputs!$B$20-D307</f>
        <v/>
      </c>
      <c r="G307">
        <f>IF(E307&lt;=0.005,1,0)</f>
        <v/>
      </c>
      <c r="H307">
        <f>P306</f>
        <v/>
      </c>
      <c r="I307">
        <f>Q306</f>
        <v/>
      </c>
      <c r="J307">
        <f>H307*Inputs!$B$4/12</f>
        <v/>
      </c>
      <c r="K307">
        <f>I307*Inputs!$B$9/12</f>
        <v/>
      </c>
      <c r="L307">
        <f>MIN(H307+J307,Inputs!$B$17)</f>
        <v/>
      </c>
      <c r="M307">
        <f>MIN(I307+K307,MAX(0,Inputs!$B$20-L307))</f>
        <v/>
      </c>
      <c r="N307">
        <f>IF(AND(I307+K307-M307&lt;=0.000001,H307+J307-L307&gt;0),MIN(H307+J307-L307,MAX(0,Inputs!$B$20-L307-M307)),0)</f>
        <v/>
      </c>
      <c r="O307">
        <f>IF(AND(Inputs!$B$12=1,I307+K307-M307&lt;=0.000001,H307+J307-L307-N307&gt;0.000001),MIN(Inputs!$B$19,H307+J307-L307-N307),0)</f>
        <v/>
      </c>
      <c r="P307">
        <f>H307+J307-L307-N307-O307</f>
        <v/>
      </c>
      <c r="Q307">
        <f>I307+K307-M307+O307</f>
        <v/>
      </c>
      <c r="R307">
        <f>R306+Inputs!$B$20-L307-M307-N307</f>
        <v/>
      </c>
      <c r="S307">
        <f>IF(P307+Q307&lt;=0.005,1,0)</f>
        <v/>
      </c>
    </row>
    <row r="308">
      <c r="A308" t="n">
        <v>306</v>
      </c>
      <c r="B308">
        <f>E307</f>
        <v/>
      </c>
      <c r="C308">
        <f>B308*Inputs!$B$4/12</f>
        <v/>
      </c>
      <c r="D308">
        <f>MIN(B308+C308,Inputs!$B$20)</f>
        <v/>
      </c>
      <c r="E308">
        <f>B308+C308-D308</f>
        <v/>
      </c>
      <c r="F308">
        <f>F307+Inputs!$B$20-D308</f>
        <v/>
      </c>
      <c r="G308">
        <f>IF(E308&lt;=0.005,1,0)</f>
        <v/>
      </c>
      <c r="H308">
        <f>P307</f>
        <v/>
      </c>
      <c r="I308">
        <f>Q307</f>
        <v/>
      </c>
      <c r="J308">
        <f>H308*Inputs!$B$4/12</f>
        <v/>
      </c>
      <c r="K308">
        <f>I308*Inputs!$B$9/12</f>
        <v/>
      </c>
      <c r="L308">
        <f>MIN(H308+J308,Inputs!$B$17)</f>
        <v/>
      </c>
      <c r="M308">
        <f>MIN(I308+K308,MAX(0,Inputs!$B$20-L308))</f>
        <v/>
      </c>
      <c r="N308">
        <f>IF(AND(I308+K308-M308&lt;=0.000001,H308+J308-L308&gt;0),MIN(H308+J308-L308,MAX(0,Inputs!$B$20-L308-M308)),0)</f>
        <v/>
      </c>
      <c r="O308">
        <f>IF(AND(Inputs!$B$12=1,I308+K308-M308&lt;=0.000001,H308+J308-L308-N308&gt;0.000001),MIN(Inputs!$B$19,H308+J308-L308-N308),0)</f>
        <v/>
      </c>
      <c r="P308">
        <f>H308+J308-L308-N308-O308</f>
        <v/>
      </c>
      <c r="Q308">
        <f>I308+K308-M308+O308</f>
        <v/>
      </c>
      <c r="R308">
        <f>R307+Inputs!$B$20-L308-M308-N308</f>
        <v/>
      </c>
      <c r="S308">
        <f>IF(P308+Q308&lt;=0.005,1,0)</f>
        <v/>
      </c>
    </row>
    <row r="309">
      <c r="A309" t="n">
        <v>307</v>
      </c>
      <c r="B309">
        <f>E308</f>
        <v/>
      </c>
      <c r="C309">
        <f>B309*Inputs!$B$4/12</f>
        <v/>
      </c>
      <c r="D309">
        <f>MIN(B309+C309,Inputs!$B$20)</f>
        <v/>
      </c>
      <c r="E309">
        <f>B309+C309-D309</f>
        <v/>
      </c>
      <c r="F309">
        <f>F308+Inputs!$B$20-D309</f>
        <v/>
      </c>
      <c r="G309">
        <f>IF(E309&lt;=0.005,1,0)</f>
        <v/>
      </c>
      <c r="H309">
        <f>P308</f>
        <v/>
      </c>
      <c r="I309">
        <f>Q308</f>
        <v/>
      </c>
      <c r="J309">
        <f>H309*Inputs!$B$4/12</f>
        <v/>
      </c>
      <c r="K309">
        <f>I309*Inputs!$B$9/12</f>
        <v/>
      </c>
      <c r="L309">
        <f>MIN(H309+J309,Inputs!$B$17)</f>
        <v/>
      </c>
      <c r="M309">
        <f>MIN(I309+K309,MAX(0,Inputs!$B$20-L309))</f>
        <v/>
      </c>
      <c r="N309">
        <f>IF(AND(I309+K309-M309&lt;=0.000001,H309+J309-L309&gt;0),MIN(H309+J309-L309,MAX(0,Inputs!$B$20-L309-M309)),0)</f>
        <v/>
      </c>
      <c r="O309">
        <f>IF(AND(Inputs!$B$12=1,I309+K309-M309&lt;=0.000001,H309+J309-L309-N309&gt;0.000001),MIN(Inputs!$B$19,H309+J309-L309-N309),0)</f>
        <v/>
      </c>
      <c r="P309">
        <f>H309+J309-L309-N309-O309</f>
        <v/>
      </c>
      <c r="Q309">
        <f>I309+K309-M309+O309</f>
        <v/>
      </c>
      <c r="R309">
        <f>R308+Inputs!$B$20-L309-M309-N309</f>
        <v/>
      </c>
      <c r="S309">
        <f>IF(P309+Q309&lt;=0.005,1,0)</f>
        <v/>
      </c>
    </row>
    <row r="310">
      <c r="A310" t="n">
        <v>308</v>
      </c>
      <c r="B310">
        <f>E309</f>
        <v/>
      </c>
      <c r="C310">
        <f>B310*Inputs!$B$4/12</f>
        <v/>
      </c>
      <c r="D310">
        <f>MIN(B310+C310,Inputs!$B$20)</f>
        <v/>
      </c>
      <c r="E310">
        <f>B310+C310-D310</f>
        <v/>
      </c>
      <c r="F310">
        <f>F309+Inputs!$B$20-D310</f>
        <v/>
      </c>
      <c r="G310">
        <f>IF(E310&lt;=0.005,1,0)</f>
        <v/>
      </c>
      <c r="H310">
        <f>P309</f>
        <v/>
      </c>
      <c r="I310">
        <f>Q309</f>
        <v/>
      </c>
      <c r="J310">
        <f>H310*Inputs!$B$4/12</f>
        <v/>
      </c>
      <c r="K310">
        <f>I310*Inputs!$B$9/12</f>
        <v/>
      </c>
      <c r="L310">
        <f>MIN(H310+J310,Inputs!$B$17)</f>
        <v/>
      </c>
      <c r="M310">
        <f>MIN(I310+K310,MAX(0,Inputs!$B$20-L310))</f>
        <v/>
      </c>
      <c r="N310">
        <f>IF(AND(I310+K310-M310&lt;=0.000001,H310+J310-L310&gt;0),MIN(H310+J310-L310,MAX(0,Inputs!$B$20-L310-M310)),0)</f>
        <v/>
      </c>
      <c r="O310">
        <f>IF(AND(Inputs!$B$12=1,I310+K310-M310&lt;=0.000001,H310+J310-L310-N310&gt;0.000001),MIN(Inputs!$B$19,H310+J310-L310-N310),0)</f>
        <v/>
      </c>
      <c r="P310">
        <f>H310+J310-L310-N310-O310</f>
        <v/>
      </c>
      <c r="Q310">
        <f>I310+K310-M310+O310</f>
        <v/>
      </c>
      <c r="R310">
        <f>R309+Inputs!$B$20-L310-M310-N310</f>
        <v/>
      </c>
      <c r="S310">
        <f>IF(P310+Q310&lt;=0.005,1,0)</f>
        <v/>
      </c>
    </row>
    <row r="311">
      <c r="A311" t="n">
        <v>309</v>
      </c>
      <c r="B311">
        <f>E310</f>
        <v/>
      </c>
      <c r="C311">
        <f>B311*Inputs!$B$4/12</f>
        <v/>
      </c>
      <c r="D311">
        <f>MIN(B311+C311,Inputs!$B$20)</f>
        <v/>
      </c>
      <c r="E311">
        <f>B311+C311-D311</f>
        <v/>
      </c>
      <c r="F311">
        <f>F310+Inputs!$B$20-D311</f>
        <v/>
      </c>
      <c r="G311">
        <f>IF(E311&lt;=0.005,1,0)</f>
        <v/>
      </c>
      <c r="H311">
        <f>P310</f>
        <v/>
      </c>
      <c r="I311">
        <f>Q310</f>
        <v/>
      </c>
      <c r="J311">
        <f>H311*Inputs!$B$4/12</f>
        <v/>
      </c>
      <c r="K311">
        <f>I311*Inputs!$B$9/12</f>
        <v/>
      </c>
      <c r="L311">
        <f>MIN(H311+J311,Inputs!$B$17)</f>
        <v/>
      </c>
      <c r="M311">
        <f>MIN(I311+K311,MAX(0,Inputs!$B$20-L311))</f>
        <v/>
      </c>
      <c r="N311">
        <f>IF(AND(I311+K311-M311&lt;=0.000001,H311+J311-L311&gt;0),MIN(H311+J311-L311,MAX(0,Inputs!$B$20-L311-M311)),0)</f>
        <v/>
      </c>
      <c r="O311">
        <f>IF(AND(Inputs!$B$12=1,I311+K311-M311&lt;=0.000001,H311+J311-L311-N311&gt;0.000001),MIN(Inputs!$B$19,H311+J311-L311-N311),0)</f>
        <v/>
      </c>
      <c r="P311">
        <f>H311+J311-L311-N311-O311</f>
        <v/>
      </c>
      <c r="Q311">
        <f>I311+K311-M311+O311</f>
        <v/>
      </c>
      <c r="R311">
        <f>R310+Inputs!$B$20-L311-M311-N311</f>
        <v/>
      </c>
      <c r="S311">
        <f>IF(P311+Q311&lt;=0.005,1,0)</f>
        <v/>
      </c>
    </row>
    <row r="312">
      <c r="A312" t="n">
        <v>310</v>
      </c>
      <c r="B312">
        <f>E311</f>
        <v/>
      </c>
      <c r="C312">
        <f>B312*Inputs!$B$4/12</f>
        <v/>
      </c>
      <c r="D312">
        <f>MIN(B312+C312,Inputs!$B$20)</f>
        <v/>
      </c>
      <c r="E312">
        <f>B312+C312-D312</f>
        <v/>
      </c>
      <c r="F312">
        <f>F311+Inputs!$B$20-D312</f>
        <v/>
      </c>
      <c r="G312">
        <f>IF(E312&lt;=0.005,1,0)</f>
        <v/>
      </c>
      <c r="H312">
        <f>P311</f>
        <v/>
      </c>
      <c r="I312">
        <f>Q311</f>
        <v/>
      </c>
      <c r="J312">
        <f>H312*Inputs!$B$4/12</f>
        <v/>
      </c>
      <c r="K312">
        <f>I312*Inputs!$B$9/12</f>
        <v/>
      </c>
      <c r="L312">
        <f>MIN(H312+J312,Inputs!$B$17)</f>
        <v/>
      </c>
      <c r="M312">
        <f>MIN(I312+K312,MAX(0,Inputs!$B$20-L312))</f>
        <v/>
      </c>
      <c r="N312">
        <f>IF(AND(I312+K312-M312&lt;=0.000001,H312+J312-L312&gt;0),MIN(H312+J312-L312,MAX(0,Inputs!$B$20-L312-M312)),0)</f>
        <v/>
      </c>
      <c r="O312">
        <f>IF(AND(Inputs!$B$12=1,I312+K312-M312&lt;=0.000001,H312+J312-L312-N312&gt;0.000001),MIN(Inputs!$B$19,H312+J312-L312-N312),0)</f>
        <v/>
      </c>
      <c r="P312">
        <f>H312+J312-L312-N312-O312</f>
        <v/>
      </c>
      <c r="Q312">
        <f>I312+K312-M312+O312</f>
        <v/>
      </c>
      <c r="R312">
        <f>R311+Inputs!$B$20-L312-M312-N312</f>
        <v/>
      </c>
      <c r="S312">
        <f>IF(P312+Q312&lt;=0.005,1,0)</f>
        <v/>
      </c>
    </row>
    <row r="313">
      <c r="A313" t="n">
        <v>311</v>
      </c>
      <c r="B313">
        <f>E312</f>
        <v/>
      </c>
      <c r="C313">
        <f>B313*Inputs!$B$4/12</f>
        <v/>
      </c>
      <c r="D313">
        <f>MIN(B313+C313,Inputs!$B$20)</f>
        <v/>
      </c>
      <c r="E313">
        <f>B313+C313-D313</f>
        <v/>
      </c>
      <c r="F313">
        <f>F312+Inputs!$B$20-D313</f>
        <v/>
      </c>
      <c r="G313">
        <f>IF(E313&lt;=0.005,1,0)</f>
        <v/>
      </c>
      <c r="H313">
        <f>P312</f>
        <v/>
      </c>
      <c r="I313">
        <f>Q312</f>
        <v/>
      </c>
      <c r="J313">
        <f>H313*Inputs!$B$4/12</f>
        <v/>
      </c>
      <c r="K313">
        <f>I313*Inputs!$B$9/12</f>
        <v/>
      </c>
      <c r="L313">
        <f>MIN(H313+J313,Inputs!$B$17)</f>
        <v/>
      </c>
      <c r="M313">
        <f>MIN(I313+K313,MAX(0,Inputs!$B$20-L313))</f>
        <v/>
      </c>
      <c r="N313">
        <f>IF(AND(I313+K313-M313&lt;=0.000001,H313+J313-L313&gt;0),MIN(H313+J313-L313,MAX(0,Inputs!$B$20-L313-M313)),0)</f>
        <v/>
      </c>
      <c r="O313">
        <f>IF(AND(Inputs!$B$12=1,I313+K313-M313&lt;=0.000001,H313+J313-L313-N313&gt;0.000001),MIN(Inputs!$B$19,H313+J313-L313-N313),0)</f>
        <v/>
      </c>
      <c r="P313">
        <f>H313+J313-L313-N313-O313</f>
        <v/>
      </c>
      <c r="Q313">
        <f>I313+K313-M313+O313</f>
        <v/>
      </c>
      <c r="R313">
        <f>R312+Inputs!$B$20-L313-M313-N313</f>
        <v/>
      </c>
      <c r="S313">
        <f>IF(P313+Q313&lt;=0.005,1,0)</f>
        <v/>
      </c>
    </row>
    <row r="314">
      <c r="A314" t="n">
        <v>312</v>
      </c>
      <c r="B314">
        <f>E313</f>
        <v/>
      </c>
      <c r="C314">
        <f>B314*Inputs!$B$4/12</f>
        <v/>
      </c>
      <c r="D314">
        <f>MIN(B314+C314,Inputs!$B$20)</f>
        <v/>
      </c>
      <c r="E314">
        <f>B314+C314-D314</f>
        <v/>
      </c>
      <c r="F314">
        <f>F313+Inputs!$B$20-D314</f>
        <v/>
      </c>
      <c r="G314">
        <f>IF(E314&lt;=0.005,1,0)</f>
        <v/>
      </c>
      <c r="H314">
        <f>P313</f>
        <v/>
      </c>
      <c r="I314">
        <f>Q313</f>
        <v/>
      </c>
      <c r="J314">
        <f>H314*Inputs!$B$4/12</f>
        <v/>
      </c>
      <c r="K314">
        <f>I314*Inputs!$B$9/12</f>
        <v/>
      </c>
      <c r="L314">
        <f>MIN(H314+J314,Inputs!$B$17)</f>
        <v/>
      </c>
      <c r="M314">
        <f>MIN(I314+K314,MAX(0,Inputs!$B$20-L314))</f>
        <v/>
      </c>
      <c r="N314">
        <f>IF(AND(I314+K314-M314&lt;=0.000001,H314+J314-L314&gt;0),MIN(H314+J314-L314,MAX(0,Inputs!$B$20-L314-M314)),0)</f>
        <v/>
      </c>
      <c r="O314">
        <f>IF(AND(Inputs!$B$12=1,I314+K314-M314&lt;=0.000001,H314+J314-L314-N314&gt;0.000001),MIN(Inputs!$B$19,H314+J314-L314-N314),0)</f>
        <v/>
      </c>
      <c r="P314">
        <f>H314+J314-L314-N314-O314</f>
        <v/>
      </c>
      <c r="Q314">
        <f>I314+K314-M314+O314</f>
        <v/>
      </c>
      <c r="R314">
        <f>R313+Inputs!$B$20-L314-M314-N314</f>
        <v/>
      </c>
      <c r="S314">
        <f>IF(P314+Q314&lt;=0.005,1,0)</f>
        <v/>
      </c>
    </row>
    <row r="315">
      <c r="A315" t="n">
        <v>313</v>
      </c>
      <c r="B315">
        <f>E314</f>
        <v/>
      </c>
      <c r="C315">
        <f>B315*Inputs!$B$4/12</f>
        <v/>
      </c>
      <c r="D315">
        <f>MIN(B315+C315,Inputs!$B$20)</f>
        <v/>
      </c>
      <c r="E315">
        <f>B315+C315-D315</f>
        <v/>
      </c>
      <c r="F315">
        <f>F314+Inputs!$B$20-D315</f>
        <v/>
      </c>
      <c r="G315">
        <f>IF(E315&lt;=0.005,1,0)</f>
        <v/>
      </c>
      <c r="H315">
        <f>P314</f>
        <v/>
      </c>
      <c r="I315">
        <f>Q314</f>
        <v/>
      </c>
      <c r="J315">
        <f>H315*Inputs!$B$4/12</f>
        <v/>
      </c>
      <c r="K315">
        <f>I315*Inputs!$B$9/12</f>
        <v/>
      </c>
      <c r="L315">
        <f>MIN(H315+J315,Inputs!$B$17)</f>
        <v/>
      </c>
      <c r="M315">
        <f>MIN(I315+K315,MAX(0,Inputs!$B$20-L315))</f>
        <v/>
      </c>
      <c r="N315">
        <f>IF(AND(I315+K315-M315&lt;=0.000001,H315+J315-L315&gt;0),MIN(H315+J315-L315,MAX(0,Inputs!$B$20-L315-M315)),0)</f>
        <v/>
      </c>
      <c r="O315">
        <f>IF(AND(Inputs!$B$12=1,I315+K315-M315&lt;=0.000001,H315+J315-L315-N315&gt;0.000001),MIN(Inputs!$B$19,H315+J315-L315-N315),0)</f>
        <v/>
      </c>
      <c r="P315">
        <f>H315+J315-L315-N315-O315</f>
        <v/>
      </c>
      <c r="Q315">
        <f>I315+K315-M315+O315</f>
        <v/>
      </c>
      <c r="R315">
        <f>R314+Inputs!$B$20-L315-M315-N315</f>
        <v/>
      </c>
      <c r="S315">
        <f>IF(P315+Q315&lt;=0.005,1,0)</f>
        <v/>
      </c>
    </row>
    <row r="316">
      <c r="A316" t="n">
        <v>314</v>
      </c>
      <c r="B316">
        <f>E315</f>
        <v/>
      </c>
      <c r="C316">
        <f>B316*Inputs!$B$4/12</f>
        <v/>
      </c>
      <c r="D316">
        <f>MIN(B316+C316,Inputs!$B$20)</f>
        <v/>
      </c>
      <c r="E316">
        <f>B316+C316-D316</f>
        <v/>
      </c>
      <c r="F316">
        <f>F315+Inputs!$B$20-D316</f>
        <v/>
      </c>
      <c r="G316">
        <f>IF(E316&lt;=0.005,1,0)</f>
        <v/>
      </c>
      <c r="H316">
        <f>P315</f>
        <v/>
      </c>
      <c r="I316">
        <f>Q315</f>
        <v/>
      </c>
      <c r="J316">
        <f>H316*Inputs!$B$4/12</f>
        <v/>
      </c>
      <c r="K316">
        <f>I316*Inputs!$B$9/12</f>
        <v/>
      </c>
      <c r="L316">
        <f>MIN(H316+J316,Inputs!$B$17)</f>
        <v/>
      </c>
      <c r="M316">
        <f>MIN(I316+K316,MAX(0,Inputs!$B$20-L316))</f>
        <v/>
      </c>
      <c r="N316">
        <f>IF(AND(I316+K316-M316&lt;=0.000001,H316+J316-L316&gt;0),MIN(H316+J316-L316,MAX(0,Inputs!$B$20-L316-M316)),0)</f>
        <v/>
      </c>
      <c r="O316">
        <f>IF(AND(Inputs!$B$12=1,I316+K316-M316&lt;=0.000001,H316+J316-L316-N316&gt;0.000001),MIN(Inputs!$B$19,H316+J316-L316-N316),0)</f>
        <v/>
      </c>
      <c r="P316">
        <f>H316+J316-L316-N316-O316</f>
        <v/>
      </c>
      <c r="Q316">
        <f>I316+K316-M316+O316</f>
        <v/>
      </c>
      <c r="R316">
        <f>R315+Inputs!$B$20-L316-M316-N316</f>
        <v/>
      </c>
      <c r="S316">
        <f>IF(P316+Q316&lt;=0.005,1,0)</f>
        <v/>
      </c>
    </row>
    <row r="317">
      <c r="A317" t="n">
        <v>315</v>
      </c>
      <c r="B317">
        <f>E316</f>
        <v/>
      </c>
      <c r="C317">
        <f>B317*Inputs!$B$4/12</f>
        <v/>
      </c>
      <c r="D317">
        <f>MIN(B317+C317,Inputs!$B$20)</f>
        <v/>
      </c>
      <c r="E317">
        <f>B317+C317-D317</f>
        <v/>
      </c>
      <c r="F317">
        <f>F316+Inputs!$B$20-D317</f>
        <v/>
      </c>
      <c r="G317">
        <f>IF(E317&lt;=0.005,1,0)</f>
        <v/>
      </c>
      <c r="H317">
        <f>P316</f>
        <v/>
      </c>
      <c r="I317">
        <f>Q316</f>
        <v/>
      </c>
      <c r="J317">
        <f>H317*Inputs!$B$4/12</f>
        <v/>
      </c>
      <c r="K317">
        <f>I317*Inputs!$B$9/12</f>
        <v/>
      </c>
      <c r="L317">
        <f>MIN(H317+J317,Inputs!$B$17)</f>
        <v/>
      </c>
      <c r="M317">
        <f>MIN(I317+K317,MAX(0,Inputs!$B$20-L317))</f>
        <v/>
      </c>
      <c r="N317">
        <f>IF(AND(I317+K317-M317&lt;=0.000001,H317+J317-L317&gt;0),MIN(H317+J317-L317,MAX(0,Inputs!$B$20-L317-M317)),0)</f>
        <v/>
      </c>
      <c r="O317">
        <f>IF(AND(Inputs!$B$12=1,I317+K317-M317&lt;=0.000001,H317+J317-L317-N317&gt;0.000001),MIN(Inputs!$B$19,H317+J317-L317-N317),0)</f>
        <v/>
      </c>
      <c r="P317">
        <f>H317+J317-L317-N317-O317</f>
        <v/>
      </c>
      <c r="Q317">
        <f>I317+K317-M317+O317</f>
        <v/>
      </c>
      <c r="R317">
        <f>R316+Inputs!$B$20-L317-M317-N317</f>
        <v/>
      </c>
      <c r="S317">
        <f>IF(P317+Q317&lt;=0.005,1,0)</f>
        <v/>
      </c>
    </row>
    <row r="318">
      <c r="A318" t="n">
        <v>316</v>
      </c>
      <c r="B318">
        <f>E317</f>
        <v/>
      </c>
      <c r="C318">
        <f>B318*Inputs!$B$4/12</f>
        <v/>
      </c>
      <c r="D318">
        <f>MIN(B318+C318,Inputs!$B$20)</f>
        <v/>
      </c>
      <c r="E318">
        <f>B318+C318-D318</f>
        <v/>
      </c>
      <c r="F318">
        <f>F317+Inputs!$B$20-D318</f>
        <v/>
      </c>
      <c r="G318">
        <f>IF(E318&lt;=0.005,1,0)</f>
        <v/>
      </c>
      <c r="H318">
        <f>P317</f>
        <v/>
      </c>
      <c r="I318">
        <f>Q317</f>
        <v/>
      </c>
      <c r="J318">
        <f>H318*Inputs!$B$4/12</f>
        <v/>
      </c>
      <c r="K318">
        <f>I318*Inputs!$B$9/12</f>
        <v/>
      </c>
      <c r="L318">
        <f>MIN(H318+J318,Inputs!$B$17)</f>
        <v/>
      </c>
      <c r="M318">
        <f>MIN(I318+K318,MAX(0,Inputs!$B$20-L318))</f>
        <v/>
      </c>
      <c r="N318">
        <f>IF(AND(I318+K318-M318&lt;=0.000001,H318+J318-L318&gt;0),MIN(H318+J318-L318,MAX(0,Inputs!$B$20-L318-M318)),0)</f>
        <v/>
      </c>
      <c r="O318">
        <f>IF(AND(Inputs!$B$12=1,I318+K318-M318&lt;=0.000001,H318+J318-L318-N318&gt;0.000001),MIN(Inputs!$B$19,H318+J318-L318-N318),0)</f>
        <v/>
      </c>
      <c r="P318">
        <f>H318+J318-L318-N318-O318</f>
        <v/>
      </c>
      <c r="Q318">
        <f>I318+K318-M318+O318</f>
        <v/>
      </c>
      <c r="R318">
        <f>R317+Inputs!$B$20-L318-M318-N318</f>
        <v/>
      </c>
      <c r="S318">
        <f>IF(P318+Q318&lt;=0.005,1,0)</f>
        <v/>
      </c>
    </row>
    <row r="319">
      <c r="A319" t="n">
        <v>317</v>
      </c>
      <c r="B319">
        <f>E318</f>
        <v/>
      </c>
      <c r="C319">
        <f>B319*Inputs!$B$4/12</f>
        <v/>
      </c>
      <c r="D319">
        <f>MIN(B319+C319,Inputs!$B$20)</f>
        <v/>
      </c>
      <c r="E319">
        <f>B319+C319-D319</f>
        <v/>
      </c>
      <c r="F319">
        <f>F318+Inputs!$B$20-D319</f>
        <v/>
      </c>
      <c r="G319">
        <f>IF(E319&lt;=0.005,1,0)</f>
        <v/>
      </c>
      <c r="H319">
        <f>P318</f>
        <v/>
      </c>
      <c r="I319">
        <f>Q318</f>
        <v/>
      </c>
      <c r="J319">
        <f>H319*Inputs!$B$4/12</f>
        <v/>
      </c>
      <c r="K319">
        <f>I319*Inputs!$B$9/12</f>
        <v/>
      </c>
      <c r="L319">
        <f>MIN(H319+J319,Inputs!$B$17)</f>
        <v/>
      </c>
      <c r="M319">
        <f>MIN(I319+K319,MAX(0,Inputs!$B$20-L319))</f>
        <v/>
      </c>
      <c r="N319">
        <f>IF(AND(I319+K319-M319&lt;=0.000001,H319+J319-L319&gt;0),MIN(H319+J319-L319,MAX(0,Inputs!$B$20-L319-M319)),0)</f>
        <v/>
      </c>
      <c r="O319">
        <f>IF(AND(Inputs!$B$12=1,I319+K319-M319&lt;=0.000001,H319+J319-L319-N319&gt;0.000001),MIN(Inputs!$B$19,H319+J319-L319-N319),0)</f>
        <v/>
      </c>
      <c r="P319">
        <f>H319+J319-L319-N319-O319</f>
        <v/>
      </c>
      <c r="Q319">
        <f>I319+K319-M319+O319</f>
        <v/>
      </c>
      <c r="R319">
        <f>R318+Inputs!$B$20-L319-M319-N319</f>
        <v/>
      </c>
      <c r="S319">
        <f>IF(P319+Q319&lt;=0.005,1,0)</f>
        <v/>
      </c>
    </row>
    <row r="320">
      <c r="A320" t="n">
        <v>318</v>
      </c>
      <c r="B320">
        <f>E319</f>
        <v/>
      </c>
      <c r="C320">
        <f>B320*Inputs!$B$4/12</f>
        <v/>
      </c>
      <c r="D320">
        <f>MIN(B320+C320,Inputs!$B$20)</f>
        <v/>
      </c>
      <c r="E320">
        <f>B320+C320-D320</f>
        <v/>
      </c>
      <c r="F320">
        <f>F319+Inputs!$B$20-D320</f>
        <v/>
      </c>
      <c r="G320">
        <f>IF(E320&lt;=0.005,1,0)</f>
        <v/>
      </c>
      <c r="H320">
        <f>P319</f>
        <v/>
      </c>
      <c r="I320">
        <f>Q319</f>
        <v/>
      </c>
      <c r="J320">
        <f>H320*Inputs!$B$4/12</f>
        <v/>
      </c>
      <c r="K320">
        <f>I320*Inputs!$B$9/12</f>
        <v/>
      </c>
      <c r="L320">
        <f>MIN(H320+J320,Inputs!$B$17)</f>
        <v/>
      </c>
      <c r="M320">
        <f>MIN(I320+K320,MAX(0,Inputs!$B$20-L320))</f>
        <v/>
      </c>
      <c r="N320">
        <f>IF(AND(I320+K320-M320&lt;=0.000001,H320+J320-L320&gt;0),MIN(H320+J320-L320,MAX(0,Inputs!$B$20-L320-M320)),0)</f>
        <v/>
      </c>
      <c r="O320">
        <f>IF(AND(Inputs!$B$12=1,I320+K320-M320&lt;=0.000001,H320+J320-L320-N320&gt;0.000001),MIN(Inputs!$B$19,H320+J320-L320-N320),0)</f>
        <v/>
      </c>
      <c r="P320">
        <f>H320+J320-L320-N320-O320</f>
        <v/>
      </c>
      <c r="Q320">
        <f>I320+K320-M320+O320</f>
        <v/>
      </c>
      <c r="R320">
        <f>R319+Inputs!$B$20-L320-M320-N320</f>
        <v/>
      </c>
      <c r="S320">
        <f>IF(P320+Q320&lt;=0.005,1,0)</f>
        <v/>
      </c>
    </row>
    <row r="321">
      <c r="A321" t="n">
        <v>319</v>
      </c>
      <c r="B321">
        <f>E320</f>
        <v/>
      </c>
      <c r="C321">
        <f>B321*Inputs!$B$4/12</f>
        <v/>
      </c>
      <c r="D321">
        <f>MIN(B321+C321,Inputs!$B$20)</f>
        <v/>
      </c>
      <c r="E321">
        <f>B321+C321-D321</f>
        <v/>
      </c>
      <c r="F321">
        <f>F320+Inputs!$B$20-D321</f>
        <v/>
      </c>
      <c r="G321">
        <f>IF(E321&lt;=0.005,1,0)</f>
        <v/>
      </c>
      <c r="H321">
        <f>P320</f>
        <v/>
      </c>
      <c r="I321">
        <f>Q320</f>
        <v/>
      </c>
      <c r="J321">
        <f>H321*Inputs!$B$4/12</f>
        <v/>
      </c>
      <c r="K321">
        <f>I321*Inputs!$B$9/12</f>
        <v/>
      </c>
      <c r="L321">
        <f>MIN(H321+J321,Inputs!$B$17)</f>
        <v/>
      </c>
      <c r="M321">
        <f>MIN(I321+K321,MAX(0,Inputs!$B$20-L321))</f>
        <v/>
      </c>
      <c r="N321">
        <f>IF(AND(I321+K321-M321&lt;=0.000001,H321+J321-L321&gt;0),MIN(H321+J321-L321,MAX(0,Inputs!$B$20-L321-M321)),0)</f>
        <v/>
      </c>
      <c r="O321">
        <f>IF(AND(Inputs!$B$12=1,I321+K321-M321&lt;=0.000001,H321+J321-L321-N321&gt;0.000001),MIN(Inputs!$B$19,H321+J321-L321-N321),0)</f>
        <v/>
      </c>
      <c r="P321">
        <f>H321+J321-L321-N321-O321</f>
        <v/>
      </c>
      <c r="Q321">
        <f>I321+K321-M321+O321</f>
        <v/>
      </c>
      <c r="R321">
        <f>R320+Inputs!$B$20-L321-M321-N321</f>
        <v/>
      </c>
      <c r="S321">
        <f>IF(P321+Q321&lt;=0.005,1,0)</f>
        <v/>
      </c>
    </row>
    <row r="322">
      <c r="A322" t="n">
        <v>320</v>
      </c>
      <c r="B322">
        <f>E321</f>
        <v/>
      </c>
      <c r="C322">
        <f>B322*Inputs!$B$4/12</f>
        <v/>
      </c>
      <c r="D322">
        <f>MIN(B322+C322,Inputs!$B$20)</f>
        <v/>
      </c>
      <c r="E322">
        <f>B322+C322-D322</f>
        <v/>
      </c>
      <c r="F322">
        <f>F321+Inputs!$B$20-D322</f>
        <v/>
      </c>
      <c r="G322">
        <f>IF(E322&lt;=0.005,1,0)</f>
        <v/>
      </c>
      <c r="H322">
        <f>P321</f>
        <v/>
      </c>
      <c r="I322">
        <f>Q321</f>
        <v/>
      </c>
      <c r="J322">
        <f>H322*Inputs!$B$4/12</f>
        <v/>
      </c>
      <c r="K322">
        <f>I322*Inputs!$B$9/12</f>
        <v/>
      </c>
      <c r="L322">
        <f>MIN(H322+J322,Inputs!$B$17)</f>
        <v/>
      </c>
      <c r="M322">
        <f>MIN(I322+K322,MAX(0,Inputs!$B$20-L322))</f>
        <v/>
      </c>
      <c r="N322">
        <f>IF(AND(I322+K322-M322&lt;=0.000001,H322+J322-L322&gt;0),MIN(H322+J322-L322,MAX(0,Inputs!$B$20-L322-M322)),0)</f>
        <v/>
      </c>
      <c r="O322">
        <f>IF(AND(Inputs!$B$12=1,I322+K322-M322&lt;=0.000001,H322+J322-L322-N322&gt;0.000001),MIN(Inputs!$B$19,H322+J322-L322-N322),0)</f>
        <v/>
      </c>
      <c r="P322">
        <f>H322+J322-L322-N322-O322</f>
        <v/>
      </c>
      <c r="Q322">
        <f>I322+K322-M322+O322</f>
        <v/>
      </c>
      <c r="R322">
        <f>R321+Inputs!$B$20-L322-M322-N322</f>
        <v/>
      </c>
      <c r="S322">
        <f>IF(P322+Q322&lt;=0.005,1,0)</f>
        <v/>
      </c>
    </row>
    <row r="323">
      <c r="A323" t="n">
        <v>321</v>
      </c>
      <c r="B323">
        <f>E322</f>
        <v/>
      </c>
      <c r="C323">
        <f>B323*Inputs!$B$4/12</f>
        <v/>
      </c>
      <c r="D323">
        <f>MIN(B323+C323,Inputs!$B$20)</f>
        <v/>
      </c>
      <c r="E323">
        <f>B323+C323-D323</f>
        <v/>
      </c>
      <c r="F323">
        <f>F322+Inputs!$B$20-D323</f>
        <v/>
      </c>
      <c r="G323">
        <f>IF(E323&lt;=0.005,1,0)</f>
        <v/>
      </c>
      <c r="H323">
        <f>P322</f>
        <v/>
      </c>
      <c r="I323">
        <f>Q322</f>
        <v/>
      </c>
      <c r="J323">
        <f>H323*Inputs!$B$4/12</f>
        <v/>
      </c>
      <c r="K323">
        <f>I323*Inputs!$B$9/12</f>
        <v/>
      </c>
      <c r="L323">
        <f>MIN(H323+J323,Inputs!$B$17)</f>
        <v/>
      </c>
      <c r="M323">
        <f>MIN(I323+K323,MAX(0,Inputs!$B$20-L323))</f>
        <v/>
      </c>
      <c r="N323">
        <f>IF(AND(I323+K323-M323&lt;=0.000001,H323+J323-L323&gt;0),MIN(H323+J323-L323,MAX(0,Inputs!$B$20-L323-M323)),0)</f>
        <v/>
      </c>
      <c r="O323">
        <f>IF(AND(Inputs!$B$12=1,I323+K323-M323&lt;=0.000001,H323+J323-L323-N323&gt;0.000001),MIN(Inputs!$B$19,H323+J323-L323-N323),0)</f>
        <v/>
      </c>
      <c r="P323">
        <f>H323+J323-L323-N323-O323</f>
        <v/>
      </c>
      <c r="Q323">
        <f>I323+K323-M323+O323</f>
        <v/>
      </c>
      <c r="R323">
        <f>R322+Inputs!$B$20-L323-M323-N323</f>
        <v/>
      </c>
      <c r="S323">
        <f>IF(P323+Q323&lt;=0.005,1,0)</f>
        <v/>
      </c>
    </row>
    <row r="324">
      <c r="A324" t="n">
        <v>322</v>
      </c>
      <c r="B324">
        <f>E323</f>
        <v/>
      </c>
      <c r="C324">
        <f>B324*Inputs!$B$4/12</f>
        <v/>
      </c>
      <c r="D324">
        <f>MIN(B324+C324,Inputs!$B$20)</f>
        <v/>
      </c>
      <c r="E324">
        <f>B324+C324-D324</f>
        <v/>
      </c>
      <c r="F324">
        <f>F323+Inputs!$B$20-D324</f>
        <v/>
      </c>
      <c r="G324">
        <f>IF(E324&lt;=0.005,1,0)</f>
        <v/>
      </c>
      <c r="H324">
        <f>P323</f>
        <v/>
      </c>
      <c r="I324">
        <f>Q323</f>
        <v/>
      </c>
      <c r="J324">
        <f>H324*Inputs!$B$4/12</f>
        <v/>
      </c>
      <c r="K324">
        <f>I324*Inputs!$B$9/12</f>
        <v/>
      </c>
      <c r="L324">
        <f>MIN(H324+J324,Inputs!$B$17)</f>
        <v/>
      </c>
      <c r="M324">
        <f>MIN(I324+K324,MAX(0,Inputs!$B$20-L324))</f>
        <v/>
      </c>
      <c r="N324">
        <f>IF(AND(I324+K324-M324&lt;=0.000001,H324+J324-L324&gt;0),MIN(H324+J324-L324,MAX(0,Inputs!$B$20-L324-M324)),0)</f>
        <v/>
      </c>
      <c r="O324">
        <f>IF(AND(Inputs!$B$12=1,I324+K324-M324&lt;=0.000001,H324+J324-L324-N324&gt;0.000001),MIN(Inputs!$B$19,H324+J324-L324-N324),0)</f>
        <v/>
      </c>
      <c r="P324">
        <f>H324+J324-L324-N324-O324</f>
        <v/>
      </c>
      <c r="Q324">
        <f>I324+K324-M324+O324</f>
        <v/>
      </c>
      <c r="R324">
        <f>R323+Inputs!$B$20-L324-M324-N324</f>
        <v/>
      </c>
      <c r="S324">
        <f>IF(P324+Q324&lt;=0.005,1,0)</f>
        <v/>
      </c>
    </row>
    <row r="325">
      <c r="A325" t="n">
        <v>323</v>
      </c>
      <c r="B325">
        <f>E324</f>
        <v/>
      </c>
      <c r="C325">
        <f>B325*Inputs!$B$4/12</f>
        <v/>
      </c>
      <c r="D325">
        <f>MIN(B325+C325,Inputs!$B$20)</f>
        <v/>
      </c>
      <c r="E325">
        <f>B325+C325-D325</f>
        <v/>
      </c>
      <c r="F325">
        <f>F324+Inputs!$B$20-D325</f>
        <v/>
      </c>
      <c r="G325">
        <f>IF(E325&lt;=0.005,1,0)</f>
        <v/>
      </c>
      <c r="H325">
        <f>P324</f>
        <v/>
      </c>
      <c r="I325">
        <f>Q324</f>
        <v/>
      </c>
      <c r="J325">
        <f>H325*Inputs!$B$4/12</f>
        <v/>
      </c>
      <c r="K325">
        <f>I325*Inputs!$B$9/12</f>
        <v/>
      </c>
      <c r="L325">
        <f>MIN(H325+J325,Inputs!$B$17)</f>
        <v/>
      </c>
      <c r="M325">
        <f>MIN(I325+K325,MAX(0,Inputs!$B$20-L325))</f>
        <v/>
      </c>
      <c r="N325">
        <f>IF(AND(I325+K325-M325&lt;=0.000001,H325+J325-L325&gt;0),MIN(H325+J325-L325,MAX(0,Inputs!$B$20-L325-M325)),0)</f>
        <v/>
      </c>
      <c r="O325">
        <f>IF(AND(Inputs!$B$12=1,I325+K325-M325&lt;=0.000001,H325+J325-L325-N325&gt;0.000001),MIN(Inputs!$B$19,H325+J325-L325-N325),0)</f>
        <v/>
      </c>
      <c r="P325">
        <f>H325+J325-L325-N325-O325</f>
        <v/>
      </c>
      <c r="Q325">
        <f>I325+K325-M325+O325</f>
        <v/>
      </c>
      <c r="R325">
        <f>R324+Inputs!$B$20-L325-M325-N325</f>
        <v/>
      </c>
      <c r="S325">
        <f>IF(P325+Q325&lt;=0.005,1,0)</f>
        <v/>
      </c>
    </row>
    <row r="326">
      <c r="A326" t="n">
        <v>324</v>
      </c>
      <c r="B326">
        <f>E325</f>
        <v/>
      </c>
      <c r="C326">
        <f>B326*Inputs!$B$4/12</f>
        <v/>
      </c>
      <c r="D326">
        <f>MIN(B326+C326,Inputs!$B$20)</f>
        <v/>
      </c>
      <c r="E326">
        <f>B326+C326-D326</f>
        <v/>
      </c>
      <c r="F326">
        <f>F325+Inputs!$B$20-D326</f>
        <v/>
      </c>
      <c r="G326">
        <f>IF(E326&lt;=0.005,1,0)</f>
        <v/>
      </c>
      <c r="H326">
        <f>P325</f>
        <v/>
      </c>
      <c r="I326">
        <f>Q325</f>
        <v/>
      </c>
      <c r="J326">
        <f>H326*Inputs!$B$4/12</f>
        <v/>
      </c>
      <c r="K326">
        <f>I326*Inputs!$B$9/12</f>
        <v/>
      </c>
      <c r="L326">
        <f>MIN(H326+J326,Inputs!$B$17)</f>
        <v/>
      </c>
      <c r="M326">
        <f>MIN(I326+K326,MAX(0,Inputs!$B$20-L326))</f>
        <v/>
      </c>
      <c r="N326">
        <f>IF(AND(I326+K326-M326&lt;=0.000001,H326+J326-L326&gt;0),MIN(H326+J326-L326,MAX(0,Inputs!$B$20-L326-M326)),0)</f>
        <v/>
      </c>
      <c r="O326">
        <f>IF(AND(Inputs!$B$12=1,I326+K326-M326&lt;=0.000001,H326+J326-L326-N326&gt;0.000001),MIN(Inputs!$B$19,H326+J326-L326-N326),0)</f>
        <v/>
      </c>
      <c r="P326">
        <f>H326+J326-L326-N326-O326</f>
        <v/>
      </c>
      <c r="Q326">
        <f>I326+K326-M326+O326</f>
        <v/>
      </c>
      <c r="R326">
        <f>R325+Inputs!$B$20-L326-M326-N326</f>
        <v/>
      </c>
      <c r="S326">
        <f>IF(P326+Q326&lt;=0.005,1,0)</f>
        <v/>
      </c>
    </row>
    <row r="327">
      <c r="A327" t="n">
        <v>325</v>
      </c>
      <c r="B327">
        <f>E326</f>
        <v/>
      </c>
      <c r="C327">
        <f>B327*Inputs!$B$4/12</f>
        <v/>
      </c>
      <c r="D327">
        <f>MIN(B327+C327,Inputs!$B$20)</f>
        <v/>
      </c>
      <c r="E327">
        <f>B327+C327-D327</f>
        <v/>
      </c>
      <c r="F327">
        <f>F326+Inputs!$B$20-D327</f>
        <v/>
      </c>
      <c r="G327">
        <f>IF(E327&lt;=0.005,1,0)</f>
        <v/>
      </c>
      <c r="H327">
        <f>P326</f>
        <v/>
      </c>
      <c r="I327">
        <f>Q326</f>
        <v/>
      </c>
      <c r="J327">
        <f>H327*Inputs!$B$4/12</f>
        <v/>
      </c>
      <c r="K327">
        <f>I327*Inputs!$B$9/12</f>
        <v/>
      </c>
      <c r="L327">
        <f>MIN(H327+J327,Inputs!$B$17)</f>
        <v/>
      </c>
      <c r="M327">
        <f>MIN(I327+K327,MAX(0,Inputs!$B$20-L327))</f>
        <v/>
      </c>
      <c r="N327">
        <f>IF(AND(I327+K327-M327&lt;=0.000001,H327+J327-L327&gt;0),MIN(H327+J327-L327,MAX(0,Inputs!$B$20-L327-M327)),0)</f>
        <v/>
      </c>
      <c r="O327">
        <f>IF(AND(Inputs!$B$12=1,I327+K327-M327&lt;=0.000001,H327+J327-L327-N327&gt;0.000001),MIN(Inputs!$B$19,H327+J327-L327-N327),0)</f>
        <v/>
      </c>
      <c r="P327">
        <f>H327+J327-L327-N327-O327</f>
        <v/>
      </c>
      <c r="Q327">
        <f>I327+K327-M327+O327</f>
        <v/>
      </c>
      <c r="R327">
        <f>R326+Inputs!$B$20-L327-M327-N327</f>
        <v/>
      </c>
      <c r="S327">
        <f>IF(P327+Q327&lt;=0.005,1,0)</f>
        <v/>
      </c>
    </row>
    <row r="328">
      <c r="A328" t="n">
        <v>326</v>
      </c>
      <c r="B328">
        <f>E327</f>
        <v/>
      </c>
      <c r="C328">
        <f>B328*Inputs!$B$4/12</f>
        <v/>
      </c>
      <c r="D328">
        <f>MIN(B328+C328,Inputs!$B$20)</f>
        <v/>
      </c>
      <c r="E328">
        <f>B328+C328-D328</f>
        <v/>
      </c>
      <c r="F328">
        <f>F327+Inputs!$B$20-D328</f>
        <v/>
      </c>
      <c r="G328">
        <f>IF(E328&lt;=0.005,1,0)</f>
        <v/>
      </c>
      <c r="H328">
        <f>P327</f>
        <v/>
      </c>
      <c r="I328">
        <f>Q327</f>
        <v/>
      </c>
      <c r="J328">
        <f>H328*Inputs!$B$4/12</f>
        <v/>
      </c>
      <c r="K328">
        <f>I328*Inputs!$B$9/12</f>
        <v/>
      </c>
      <c r="L328">
        <f>MIN(H328+J328,Inputs!$B$17)</f>
        <v/>
      </c>
      <c r="M328">
        <f>MIN(I328+K328,MAX(0,Inputs!$B$20-L328))</f>
        <v/>
      </c>
      <c r="N328">
        <f>IF(AND(I328+K328-M328&lt;=0.000001,H328+J328-L328&gt;0),MIN(H328+J328-L328,MAX(0,Inputs!$B$20-L328-M328)),0)</f>
        <v/>
      </c>
      <c r="O328">
        <f>IF(AND(Inputs!$B$12=1,I328+K328-M328&lt;=0.000001,H328+J328-L328-N328&gt;0.000001),MIN(Inputs!$B$19,H328+J328-L328-N328),0)</f>
        <v/>
      </c>
      <c r="P328">
        <f>H328+J328-L328-N328-O328</f>
        <v/>
      </c>
      <c r="Q328">
        <f>I328+K328-M328+O328</f>
        <v/>
      </c>
      <c r="R328">
        <f>R327+Inputs!$B$20-L328-M328-N328</f>
        <v/>
      </c>
      <c r="S328">
        <f>IF(P328+Q328&lt;=0.005,1,0)</f>
        <v/>
      </c>
    </row>
    <row r="329">
      <c r="A329" t="n">
        <v>327</v>
      </c>
      <c r="B329">
        <f>E328</f>
        <v/>
      </c>
      <c r="C329">
        <f>B329*Inputs!$B$4/12</f>
        <v/>
      </c>
      <c r="D329">
        <f>MIN(B329+C329,Inputs!$B$20)</f>
        <v/>
      </c>
      <c r="E329">
        <f>B329+C329-D329</f>
        <v/>
      </c>
      <c r="F329">
        <f>F328+Inputs!$B$20-D329</f>
        <v/>
      </c>
      <c r="G329">
        <f>IF(E329&lt;=0.005,1,0)</f>
        <v/>
      </c>
      <c r="H329">
        <f>P328</f>
        <v/>
      </c>
      <c r="I329">
        <f>Q328</f>
        <v/>
      </c>
      <c r="J329">
        <f>H329*Inputs!$B$4/12</f>
        <v/>
      </c>
      <c r="K329">
        <f>I329*Inputs!$B$9/12</f>
        <v/>
      </c>
      <c r="L329">
        <f>MIN(H329+J329,Inputs!$B$17)</f>
        <v/>
      </c>
      <c r="M329">
        <f>MIN(I329+K329,MAX(0,Inputs!$B$20-L329))</f>
        <v/>
      </c>
      <c r="N329">
        <f>IF(AND(I329+K329-M329&lt;=0.000001,H329+J329-L329&gt;0),MIN(H329+J329-L329,MAX(0,Inputs!$B$20-L329-M329)),0)</f>
        <v/>
      </c>
      <c r="O329">
        <f>IF(AND(Inputs!$B$12=1,I329+K329-M329&lt;=0.000001,H329+J329-L329-N329&gt;0.000001),MIN(Inputs!$B$19,H329+J329-L329-N329),0)</f>
        <v/>
      </c>
      <c r="P329">
        <f>H329+J329-L329-N329-O329</f>
        <v/>
      </c>
      <c r="Q329">
        <f>I329+K329-M329+O329</f>
        <v/>
      </c>
      <c r="R329">
        <f>R328+Inputs!$B$20-L329-M329-N329</f>
        <v/>
      </c>
      <c r="S329">
        <f>IF(P329+Q329&lt;=0.005,1,0)</f>
        <v/>
      </c>
    </row>
    <row r="330">
      <c r="A330" t="n">
        <v>328</v>
      </c>
      <c r="B330">
        <f>E329</f>
        <v/>
      </c>
      <c r="C330">
        <f>B330*Inputs!$B$4/12</f>
        <v/>
      </c>
      <c r="D330">
        <f>MIN(B330+C330,Inputs!$B$20)</f>
        <v/>
      </c>
      <c r="E330">
        <f>B330+C330-D330</f>
        <v/>
      </c>
      <c r="F330">
        <f>F329+Inputs!$B$20-D330</f>
        <v/>
      </c>
      <c r="G330">
        <f>IF(E330&lt;=0.005,1,0)</f>
        <v/>
      </c>
      <c r="H330">
        <f>P329</f>
        <v/>
      </c>
      <c r="I330">
        <f>Q329</f>
        <v/>
      </c>
      <c r="J330">
        <f>H330*Inputs!$B$4/12</f>
        <v/>
      </c>
      <c r="K330">
        <f>I330*Inputs!$B$9/12</f>
        <v/>
      </c>
      <c r="L330">
        <f>MIN(H330+J330,Inputs!$B$17)</f>
        <v/>
      </c>
      <c r="M330">
        <f>MIN(I330+K330,MAX(0,Inputs!$B$20-L330))</f>
        <v/>
      </c>
      <c r="N330">
        <f>IF(AND(I330+K330-M330&lt;=0.000001,H330+J330-L330&gt;0),MIN(H330+J330-L330,MAX(0,Inputs!$B$20-L330-M330)),0)</f>
        <v/>
      </c>
      <c r="O330">
        <f>IF(AND(Inputs!$B$12=1,I330+K330-M330&lt;=0.000001,H330+J330-L330-N330&gt;0.000001),MIN(Inputs!$B$19,H330+J330-L330-N330),0)</f>
        <v/>
      </c>
      <c r="P330">
        <f>H330+J330-L330-N330-O330</f>
        <v/>
      </c>
      <c r="Q330">
        <f>I330+K330-M330+O330</f>
        <v/>
      </c>
      <c r="R330">
        <f>R329+Inputs!$B$20-L330-M330-N330</f>
        <v/>
      </c>
      <c r="S330">
        <f>IF(P330+Q330&lt;=0.005,1,0)</f>
        <v/>
      </c>
    </row>
    <row r="331">
      <c r="A331" t="n">
        <v>329</v>
      </c>
      <c r="B331">
        <f>E330</f>
        <v/>
      </c>
      <c r="C331">
        <f>B331*Inputs!$B$4/12</f>
        <v/>
      </c>
      <c r="D331">
        <f>MIN(B331+C331,Inputs!$B$20)</f>
        <v/>
      </c>
      <c r="E331">
        <f>B331+C331-D331</f>
        <v/>
      </c>
      <c r="F331">
        <f>F330+Inputs!$B$20-D331</f>
        <v/>
      </c>
      <c r="G331">
        <f>IF(E331&lt;=0.005,1,0)</f>
        <v/>
      </c>
      <c r="H331">
        <f>P330</f>
        <v/>
      </c>
      <c r="I331">
        <f>Q330</f>
        <v/>
      </c>
      <c r="J331">
        <f>H331*Inputs!$B$4/12</f>
        <v/>
      </c>
      <c r="K331">
        <f>I331*Inputs!$B$9/12</f>
        <v/>
      </c>
      <c r="L331">
        <f>MIN(H331+J331,Inputs!$B$17)</f>
        <v/>
      </c>
      <c r="M331">
        <f>MIN(I331+K331,MAX(0,Inputs!$B$20-L331))</f>
        <v/>
      </c>
      <c r="N331">
        <f>IF(AND(I331+K331-M331&lt;=0.000001,H331+J331-L331&gt;0),MIN(H331+J331-L331,MAX(0,Inputs!$B$20-L331-M331)),0)</f>
        <v/>
      </c>
      <c r="O331">
        <f>IF(AND(Inputs!$B$12=1,I331+K331-M331&lt;=0.000001,H331+J331-L331-N331&gt;0.000001),MIN(Inputs!$B$19,H331+J331-L331-N331),0)</f>
        <v/>
      </c>
      <c r="P331">
        <f>H331+J331-L331-N331-O331</f>
        <v/>
      </c>
      <c r="Q331">
        <f>I331+K331-M331+O331</f>
        <v/>
      </c>
      <c r="R331">
        <f>R330+Inputs!$B$20-L331-M331-N331</f>
        <v/>
      </c>
      <c r="S331">
        <f>IF(P331+Q331&lt;=0.005,1,0)</f>
        <v/>
      </c>
    </row>
    <row r="332">
      <c r="A332" t="n">
        <v>330</v>
      </c>
      <c r="B332">
        <f>E331</f>
        <v/>
      </c>
      <c r="C332">
        <f>B332*Inputs!$B$4/12</f>
        <v/>
      </c>
      <c r="D332">
        <f>MIN(B332+C332,Inputs!$B$20)</f>
        <v/>
      </c>
      <c r="E332">
        <f>B332+C332-D332</f>
        <v/>
      </c>
      <c r="F332">
        <f>F331+Inputs!$B$20-D332</f>
        <v/>
      </c>
      <c r="G332">
        <f>IF(E332&lt;=0.005,1,0)</f>
        <v/>
      </c>
      <c r="H332">
        <f>P331</f>
        <v/>
      </c>
      <c r="I332">
        <f>Q331</f>
        <v/>
      </c>
      <c r="J332">
        <f>H332*Inputs!$B$4/12</f>
        <v/>
      </c>
      <c r="K332">
        <f>I332*Inputs!$B$9/12</f>
        <v/>
      </c>
      <c r="L332">
        <f>MIN(H332+J332,Inputs!$B$17)</f>
        <v/>
      </c>
      <c r="M332">
        <f>MIN(I332+K332,MAX(0,Inputs!$B$20-L332))</f>
        <v/>
      </c>
      <c r="N332">
        <f>IF(AND(I332+K332-M332&lt;=0.000001,H332+J332-L332&gt;0),MIN(H332+J332-L332,MAX(0,Inputs!$B$20-L332-M332)),0)</f>
        <v/>
      </c>
      <c r="O332">
        <f>IF(AND(Inputs!$B$12=1,I332+K332-M332&lt;=0.000001,H332+J332-L332-N332&gt;0.000001),MIN(Inputs!$B$19,H332+J332-L332-N332),0)</f>
        <v/>
      </c>
      <c r="P332">
        <f>H332+J332-L332-N332-O332</f>
        <v/>
      </c>
      <c r="Q332">
        <f>I332+K332-M332+O332</f>
        <v/>
      </c>
      <c r="R332">
        <f>R331+Inputs!$B$20-L332-M332-N332</f>
        <v/>
      </c>
      <c r="S332">
        <f>IF(P332+Q332&lt;=0.005,1,0)</f>
        <v/>
      </c>
    </row>
    <row r="333">
      <c r="A333" t="n">
        <v>331</v>
      </c>
      <c r="B333">
        <f>E332</f>
        <v/>
      </c>
      <c r="C333">
        <f>B333*Inputs!$B$4/12</f>
        <v/>
      </c>
      <c r="D333">
        <f>MIN(B333+C333,Inputs!$B$20)</f>
        <v/>
      </c>
      <c r="E333">
        <f>B333+C333-D333</f>
        <v/>
      </c>
      <c r="F333">
        <f>F332+Inputs!$B$20-D333</f>
        <v/>
      </c>
      <c r="G333">
        <f>IF(E333&lt;=0.005,1,0)</f>
        <v/>
      </c>
      <c r="H333">
        <f>P332</f>
        <v/>
      </c>
      <c r="I333">
        <f>Q332</f>
        <v/>
      </c>
      <c r="J333">
        <f>H333*Inputs!$B$4/12</f>
        <v/>
      </c>
      <c r="K333">
        <f>I333*Inputs!$B$9/12</f>
        <v/>
      </c>
      <c r="L333">
        <f>MIN(H333+J333,Inputs!$B$17)</f>
        <v/>
      </c>
      <c r="M333">
        <f>MIN(I333+K333,MAX(0,Inputs!$B$20-L333))</f>
        <v/>
      </c>
      <c r="N333">
        <f>IF(AND(I333+K333-M333&lt;=0.000001,H333+J333-L333&gt;0),MIN(H333+J333-L333,MAX(0,Inputs!$B$20-L333-M333)),0)</f>
        <v/>
      </c>
      <c r="O333">
        <f>IF(AND(Inputs!$B$12=1,I333+K333-M333&lt;=0.000001,H333+J333-L333-N333&gt;0.000001),MIN(Inputs!$B$19,H333+J333-L333-N333),0)</f>
        <v/>
      </c>
      <c r="P333">
        <f>H333+J333-L333-N333-O333</f>
        <v/>
      </c>
      <c r="Q333">
        <f>I333+K333-M333+O333</f>
        <v/>
      </c>
      <c r="R333">
        <f>R332+Inputs!$B$20-L333-M333-N333</f>
        <v/>
      </c>
      <c r="S333">
        <f>IF(P333+Q333&lt;=0.005,1,0)</f>
        <v/>
      </c>
    </row>
    <row r="334">
      <c r="A334" t="n">
        <v>332</v>
      </c>
      <c r="B334">
        <f>E333</f>
        <v/>
      </c>
      <c r="C334">
        <f>B334*Inputs!$B$4/12</f>
        <v/>
      </c>
      <c r="D334">
        <f>MIN(B334+C334,Inputs!$B$20)</f>
        <v/>
      </c>
      <c r="E334">
        <f>B334+C334-D334</f>
        <v/>
      </c>
      <c r="F334">
        <f>F333+Inputs!$B$20-D334</f>
        <v/>
      </c>
      <c r="G334">
        <f>IF(E334&lt;=0.005,1,0)</f>
        <v/>
      </c>
      <c r="H334">
        <f>P333</f>
        <v/>
      </c>
      <c r="I334">
        <f>Q333</f>
        <v/>
      </c>
      <c r="J334">
        <f>H334*Inputs!$B$4/12</f>
        <v/>
      </c>
      <c r="K334">
        <f>I334*Inputs!$B$9/12</f>
        <v/>
      </c>
      <c r="L334">
        <f>MIN(H334+J334,Inputs!$B$17)</f>
        <v/>
      </c>
      <c r="M334">
        <f>MIN(I334+K334,MAX(0,Inputs!$B$20-L334))</f>
        <v/>
      </c>
      <c r="N334">
        <f>IF(AND(I334+K334-M334&lt;=0.000001,H334+J334-L334&gt;0),MIN(H334+J334-L334,MAX(0,Inputs!$B$20-L334-M334)),0)</f>
        <v/>
      </c>
      <c r="O334">
        <f>IF(AND(Inputs!$B$12=1,I334+K334-M334&lt;=0.000001,H334+J334-L334-N334&gt;0.000001),MIN(Inputs!$B$19,H334+J334-L334-N334),0)</f>
        <v/>
      </c>
      <c r="P334">
        <f>H334+J334-L334-N334-O334</f>
        <v/>
      </c>
      <c r="Q334">
        <f>I334+K334-M334+O334</f>
        <v/>
      </c>
      <c r="R334">
        <f>R333+Inputs!$B$20-L334-M334-N334</f>
        <v/>
      </c>
      <c r="S334">
        <f>IF(P334+Q334&lt;=0.005,1,0)</f>
        <v/>
      </c>
    </row>
    <row r="335">
      <c r="A335" t="n">
        <v>333</v>
      </c>
      <c r="B335">
        <f>E334</f>
        <v/>
      </c>
      <c r="C335">
        <f>B335*Inputs!$B$4/12</f>
        <v/>
      </c>
      <c r="D335">
        <f>MIN(B335+C335,Inputs!$B$20)</f>
        <v/>
      </c>
      <c r="E335">
        <f>B335+C335-D335</f>
        <v/>
      </c>
      <c r="F335">
        <f>F334+Inputs!$B$20-D335</f>
        <v/>
      </c>
      <c r="G335">
        <f>IF(E335&lt;=0.005,1,0)</f>
        <v/>
      </c>
      <c r="H335">
        <f>P334</f>
        <v/>
      </c>
      <c r="I335">
        <f>Q334</f>
        <v/>
      </c>
      <c r="J335">
        <f>H335*Inputs!$B$4/12</f>
        <v/>
      </c>
      <c r="K335">
        <f>I335*Inputs!$B$9/12</f>
        <v/>
      </c>
      <c r="L335">
        <f>MIN(H335+J335,Inputs!$B$17)</f>
        <v/>
      </c>
      <c r="M335">
        <f>MIN(I335+K335,MAX(0,Inputs!$B$20-L335))</f>
        <v/>
      </c>
      <c r="N335">
        <f>IF(AND(I335+K335-M335&lt;=0.000001,H335+J335-L335&gt;0),MIN(H335+J335-L335,MAX(0,Inputs!$B$20-L335-M335)),0)</f>
        <v/>
      </c>
      <c r="O335">
        <f>IF(AND(Inputs!$B$12=1,I335+K335-M335&lt;=0.000001,H335+J335-L335-N335&gt;0.000001),MIN(Inputs!$B$19,H335+J335-L335-N335),0)</f>
        <v/>
      </c>
      <c r="P335">
        <f>H335+J335-L335-N335-O335</f>
        <v/>
      </c>
      <c r="Q335">
        <f>I335+K335-M335+O335</f>
        <v/>
      </c>
      <c r="R335">
        <f>R334+Inputs!$B$20-L335-M335-N335</f>
        <v/>
      </c>
      <c r="S335">
        <f>IF(P335+Q335&lt;=0.005,1,0)</f>
        <v/>
      </c>
    </row>
    <row r="336">
      <c r="A336" t="n">
        <v>334</v>
      </c>
      <c r="B336">
        <f>E335</f>
        <v/>
      </c>
      <c r="C336">
        <f>B336*Inputs!$B$4/12</f>
        <v/>
      </c>
      <c r="D336">
        <f>MIN(B336+C336,Inputs!$B$20)</f>
        <v/>
      </c>
      <c r="E336">
        <f>B336+C336-D336</f>
        <v/>
      </c>
      <c r="F336">
        <f>F335+Inputs!$B$20-D336</f>
        <v/>
      </c>
      <c r="G336">
        <f>IF(E336&lt;=0.005,1,0)</f>
        <v/>
      </c>
      <c r="H336">
        <f>P335</f>
        <v/>
      </c>
      <c r="I336">
        <f>Q335</f>
        <v/>
      </c>
      <c r="J336">
        <f>H336*Inputs!$B$4/12</f>
        <v/>
      </c>
      <c r="K336">
        <f>I336*Inputs!$B$9/12</f>
        <v/>
      </c>
      <c r="L336">
        <f>MIN(H336+J336,Inputs!$B$17)</f>
        <v/>
      </c>
      <c r="M336">
        <f>MIN(I336+K336,MAX(0,Inputs!$B$20-L336))</f>
        <v/>
      </c>
      <c r="N336">
        <f>IF(AND(I336+K336-M336&lt;=0.000001,H336+J336-L336&gt;0),MIN(H336+J336-L336,MAX(0,Inputs!$B$20-L336-M336)),0)</f>
        <v/>
      </c>
      <c r="O336">
        <f>IF(AND(Inputs!$B$12=1,I336+K336-M336&lt;=0.000001,H336+J336-L336-N336&gt;0.000001),MIN(Inputs!$B$19,H336+J336-L336-N336),0)</f>
        <v/>
      </c>
      <c r="P336">
        <f>H336+J336-L336-N336-O336</f>
        <v/>
      </c>
      <c r="Q336">
        <f>I336+K336-M336+O336</f>
        <v/>
      </c>
      <c r="R336">
        <f>R335+Inputs!$B$20-L336-M336-N336</f>
        <v/>
      </c>
      <c r="S336">
        <f>IF(P336+Q336&lt;=0.005,1,0)</f>
        <v/>
      </c>
    </row>
    <row r="337">
      <c r="A337" t="n">
        <v>335</v>
      </c>
      <c r="B337">
        <f>E336</f>
        <v/>
      </c>
      <c r="C337">
        <f>B337*Inputs!$B$4/12</f>
        <v/>
      </c>
      <c r="D337">
        <f>MIN(B337+C337,Inputs!$B$20)</f>
        <v/>
      </c>
      <c r="E337">
        <f>B337+C337-D337</f>
        <v/>
      </c>
      <c r="F337">
        <f>F336+Inputs!$B$20-D337</f>
        <v/>
      </c>
      <c r="G337">
        <f>IF(E337&lt;=0.005,1,0)</f>
        <v/>
      </c>
      <c r="H337">
        <f>P336</f>
        <v/>
      </c>
      <c r="I337">
        <f>Q336</f>
        <v/>
      </c>
      <c r="J337">
        <f>H337*Inputs!$B$4/12</f>
        <v/>
      </c>
      <c r="K337">
        <f>I337*Inputs!$B$9/12</f>
        <v/>
      </c>
      <c r="L337">
        <f>MIN(H337+J337,Inputs!$B$17)</f>
        <v/>
      </c>
      <c r="M337">
        <f>MIN(I337+K337,MAX(0,Inputs!$B$20-L337))</f>
        <v/>
      </c>
      <c r="N337">
        <f>IF(AND(I337+K337-M337&lt;=0.000001,H337+J337-L337&gt;0),MIN(H337+J337-L337,MAX(0,Inputs!$B$20-L337-M337)),0)</f>
        <v/>
      </c>
      <c r="O337">
        <f>IF(AND(Inputs!$B$12=1,I337+K337-M337&lt;=0.000001,H337+J337-L337-N337&gt;0.000001),MIN(Inputs!$B$19,H337+J337-L337-N337),0)</f>
        <v/>
      </c>
      <c r="P337">
        <f>H337+J337-L337-N337-O337</f>
        <v/>
      </c>
      <c r="Q337">
        <f>I337+K337-M337+O337</f>
        <v/>
      </c>
      <c r="R337">
        <f>R336+Inputs!$B$20-L337-M337-N337</f>
        <v/>
      </c>
      <c r="S337">
        <f>IF(P337+Q337&lt;=0.005,1,0)</f>
        <v/>
      </c>
    </row>
    <row r="338">
      <c r="A338" t="n">
        <v>336</v>
      </c>
      <c r="B338">
        <f>E337</f>
        <v/>
      </c>
      <c r="C338">
        <f>B338*Inputs!$B$4/12</f>
        <v/>
      </c>
      <c r="D338">
        <f>MIN(B338+C338,Inputs!$B$20)</f>
        <v/>
      </c>
      <c r="E338">
        <f>B338+C338-D338</f>
        <v/>
      </c>
      <c r="F338">
        <f>F337+Inputs!$B$20-D338</f>
        <v/>
      </c>
      <c r="G338">
        <f>IF(E338&lt;=0.005,1,0)</f>
        <v/>
      </c>
      <c r="H338">
        <f>P337</f>
        <v/>
      </c>
      <c r="I338">
        <f>Q337</f>
        <v/>
      </c>
      <c r="J338">
        <f>H338*Inputs!$B$4/12</f>
        <v/>
      </c>
      <c r="K338">
        <f>I338*Inputs!$B$9/12</f>
        <v/>
      </c>
      <c r="L338">
        <f>MIN(H338+J338,Inputs!$B$17)</f>
        <v/>
      </c>
      <c r="M338">
        <f>MIN(I338+K338,MAX(0,Inputs!$B$20-L338))</f>
        <v/>
      </c>
      <c r="N338">
        <f>IF(AND(I338+K338-M338&lt;=0.000001,H338+J338-L338&gt;0),MIN(H338+J338-L338,MAX(0,Inputs!$B$20-L338-M338)),0)</f>
        <v/>
      </c>
      <c r="O338">
        <f>IF(AND(Inputs!$B$12=1,I338+K338-M338&lt;=0.000001,H338+J338-L338-N338&gt;0.000001),MIN(Inputs!$B$19,H338+J338-L338-N338),0)</f>
        <v/>
      </c>
      <c r="P338">
        <f>H338+J338-L338-N338-O338</f>
        <v/>
      </c>
      <c r="Q338">
        <f>I338+K338-M338+O338</f>
        <v/>
      </c>
      <c r="R338">
        <f>R337+Inputs!$B$20-L338-M338-N338</f>
        <v/>
      </c>
      <c r="S338">
        <f>IF(P338+Q338&lt;=0.005,1,0)</f>
        <v/>
      </c>
    </row>
    <row r="339">
      <c r="A339" t="n">
        <v>337</v>
      </c>
      <c r="B339">
        <f>E338</f>
        <v/>
      </c>
      <c r="C339">
        <f>B339*Inputs!$B$4/12</f>
        <v/>
      </c>
      <c r="D339">
        <f>MIN(B339+C339,Inputs!$B$20)</f>
        <v/>
      </c>
      <c r="E339">
        <f>B339+C339-D339</f>
        <v/>
      </c>
      <c r="F339">
        <f>F338+Inputs!$B$20-D339</f>
        <v/>
      </c>
      <c r="G339">
        <f>IF(E339&lt;=0.005,1,0)</f>
        <v/>
      </c>
      <c r="H339">
        <f>P338</f>
        <v/>
      </c>
      <c r="I339">
        <f>Q338</f>
        <v/>
      </c>
      <c r="J339">
        <f>H339*Inputs!$B$4/12</f>
        <v/>
      </c>
      <c r="K339">
        <f>I339*Inputs!$B$9/12</f>
        <v/>
      </c>
      <c r="L339">
        <f>MIN(H339+J339,Inputs!$B$17)</f>
        <v/>
      </c>
      <c r="M339">
        <f>MIN(I339+K339,MAX(0,Inputs!$B$20-L339))</f>
        <v/>
      </c>
      <c r="N339">
        <f>IF(AND(I339+K339-M339&lt;=0.000001,H339+J339-L339&gt;0),MIN(H339+J339-L339,MAX(0,Inputs!$B$20-L339-M339)),0)</f>
        <v/>
      </c>
      <c r="O339">
        <f>IF(AND(Inputs!$B$12=1,I339+K339-M339&lt;=0.000001,H339+J339-L339-N339&gt;0.000001),MIN(Inputs!$B$19,H339+J339-L339-N339),0)</f>
        <v/>
      </c>
      <c r="P339">
        <f>H339+J339-L339-N339-O339</f>
        <v/>
      </c>
      <c r="Q339">
        <f>I339+K339-M339+O339</f>
        <v/>
      </c>
      <c r="R339">
        <f>R338+Inputs!$B$20-L339-M339-N339</f>
        <v/>
      </c>
      <c r="S339">
        <f>IF(P339+Q339&lt;=0.005,1,0)</f>
        <v/>
      </c>
    </row>
    <row r="340">
      <c r="A340" t="n">
        <v>338</v>
      </c>
      <c r="B340">
        <f>E339</f>
        <v/>
      </c>
      <c r="C340">
        <f>B340*Inputs!$B$4/12</f>
        <v/>
      </c>
      <c r="D340">
        <f>MIN(B340+C340,Inputs!$B$20)</f>
        <v/>
      </c>
      <c r="E340">
        <f>B340+C340-D340</f>
        <v/>
      </c>
      <c r="F340">
        <f>F339+Inputs!$B$20-D340</f>
        <v/>
      </c>
      <c r="G340">
        <f>IF(E340&lt;=0.005,1,0)</f>
        <v/>
      </c>
      <c r="H340">
        <f>P339</f>
        <v/>
      </c>
      <c r="I340">
        <f>Q339</f>
        <v/>
      </c>
      <c r="J340">
        <f>H340*Inputs!$B$4/12</f>
        <v/>
      </c>
      <c r="K340">
        <f>I340*Inputs!$B$9/12</f>
        <v/>
      </c>
      <c r="L340">
        <f>MIN(H340+J340,Inputs!$B$17)</f>
        <v/>
      </c>
      <c r="M340">
        <f>MIN(I340+K340,MAX(0,Inputs!$B$20-L340))</f>
        <v/>
      </c>
      <c r="N340">
        <f>IF(AND(I340+K340-M340&lt;=0.000001,H340+J340-L340&gt;0),MIN(H340+J340-L340,MAX(0,Inputs!$B$20-L340-M340)),0)</f>
        <v/>
      </c>
      <c r="O340">
        <f>IF(AND(Inputs!$B$12=1,I340+K340-M340&lt;=0.000001,H340+J340-L340-N340&gt;0.000001),MIN(Inputs!$B$19,H340+J340-L340-N340),0)</f>
        <v/>
      </c>
      <c r="P340">
        <f>H340+J340-L340-N340-O340</f>
        <v/>
      </c>
      <c r="Q340">
        <f>I340+K340-M340+O340</f>
        <v/>
      </c>
      <c r="R340">
        <f>R339+Inputs!$B$20-L340-M340-N340</f>
        <v/>
      </c>
      <c r="S340">
        <f>IF(P340+Q340&lt;=0.005,1,0)</f>
        <v/>
      </c>
    </row>
    <row r="341">
      <c r="A341" t="n">
        <v>339</v>
      </c>
      <c r="B341">
        <f>E340</f>
        <v/>
      </c>
      <c r="C341">
        <f>B341*Inputs!$B$4/12</f>
        <v/>
      </c>
      <c r="D341">
        <f>MIN(B341+C341,Inputs!$B$20)</f>
        <v/>
      </c>
      <c r="E341">
        <f>B341+C341-D341</f>
        <v/>
      </c>
      <c r="F341">
        <f>F340+Inputs!$B$20-D341</f>
        <v/>
      </c>
      <c r="G341">
        <f>IF(E341&lt;=0.005,1,0)</f>
        <v/>
      </c>
      <c r="H341">
        <f>P340</f>
        <v/>
      </c>
      <c r="I341">
        <f>Q340</f>
        <v/>
      </c>
      <c r="J341">
        <f>H341*Inputs!$B$4/12</f>
        <v/>
      </c>
      <c r="K341">
        <f>I341*Inputs!$B$9/12</f>
        <v/>
      </c>
      <c r="L341">
        <f>MIN(H341+J341,Inputs!$B$17)</f>
        <v/>
      </c>
      <c r="M341">
        <f>MIN(I341+K341,MAX(0,Inputs!$B$20-L341))</f>
        <v/>
      </c>
      <c r="N341">
        <f>IF(AND(I341+K341-M341&lt;=0.000001,H341+J341-L341&gt;0),MIN(H341+J341-L341,MAX(0,Inputs!$B$20-L341-M341)),0)</f>
        <v/>
      </c>
      <c r="O341">
        <f>IF(AND(Inputs!$B$12=1,I341+K341-M341&lt;=0.000001,H341+J341-L341-N341&gt;0.000001),MIN(Inputs!$B$19,H341+J341-L341-N341),0)</f>
        <v/>
      </c>
      <c r="P341">
        <f>H341+J341-L341-N341-O341</f>
        <v/>
      </c>
      <c r="Q341">
        <f>I341+K341-M341+O341</f>
        <v/>
      </c>
      <c r="R341">
        <f>R340+Inputs!$B$20-L341-M341-N341</f>
        <v/>
      </c>
      <c r="S341">
        <f>IF(P341+Q341&lt;=0.005,1,0)</f>
        <v/>
      </c>
    </row>
    <row r="342">
      <c r="A342" t="n">
        <v>340</v>
      </c>
      <c r="B342">
        <f>E341</f>
        <v/>
      </c>
      <c r="C342">
        <f>B342*Inputs!$B$4/12</f>
        <v/>
      </c>
      <c r="D342">
        <f>MIN(B342+C342,Inputs!$B$20)</f>
        <v/>
      </c>
      <c r="E342">
        <f>B342+C342-D342</f>
        <v/>
      </c>
      <c r="F342">
        <f>F341+Inputs!$B$20-D342</f>
        <v/>
      </c>
      <c r="G342">
        <f>IF(E342&lt;=0.005,1,0)</f>
        <v/>
      </c>
      <c r="H342">
        <f>P341</f>
        <v/>
      </c>
      <c r="I342">
        <f>Q341</f>
        <v/>
      </c>
      <c r="J342">
        <f>H342*Inputs!$B$4/12</f>
        <v/>
      </c>
      <c r="K342">
        <f>I342*Inputs!$B$9/12</f>
        <v/>
      </c>
      <c r="L342">
        <f>MIN(H342+J342,Inputs!$B$17)</f>
        <v/>
      </c>
      <c r="M342">
        <f>MIN(I342+K342,MAX(0,Inputs!$B$20-L342))</f>
        <v/>
      </c>
      <c r="N342">
        <f>IF(AND(I342+K342-M342&lt;=0.000001,H342+J342-L342&gt;0),MIN(H342+J342-L342,MAX(0,Inputs!$B$20-L342-M342)),0)</f>
        <v/>
      </c>
      <c r="O342">
        <f>IF(AND(Inputs!$B$12=1,I342+K342-M342&lt;=0.000001,H342+J342-L342-N342&gt;0.000001),MIN(Inputs!$B$19,H342+J342-L342-N342),0)</f>
        <v/>
      </c>
      <c r="P342">
        <f>H342+J342-L342-N342-O342</f>
        <v/>
      </c>
      <c r="Q342">
        <f>I342+K342-M342+O342</f>
        <v/>
      </c>
      <c r="R342">
        <f>R341+Inputs!$B$20-L342-M342-N342</f>
        <v/>
      </c>
      <c r="S342">
        <f>IF(P342+Q342&lt;=0.005,1,0)</f>
        <v/>
      </c>
    </row>
    <row r="343">
      <c r="A343" t="n">
        <v>341</v>
      </c>
      <c r="B343">
        <f>E342</f>
        <v/>
      </c>
      <c r="C343">
        <f>B343*Inputs!$B$4/12</f>
        <v/>
      </c>
      <c r="D343">
        <f>MIN(B343+C343,Inputs!$B$20)</f>
        <v/>
      </c>
      <c r="E343">
        <f>B343+C343-D343</f>
        <v/>
      </c>
      <c r="F343">
        <f>F342+Inputs!$B$20-D343</f>
        <v/>
      </c>
      <c r="G343">
        <f>IF(E343&lt;=0.005,1,0)</f>
        <v/>
      </c>
      <c r="H343">
        <f>P342</f>
        <v/>
      </c>
      <c r="I343">
        <f>Q342</f>
        <v/>
      </c>
      <c r="J343">
        <f>H343*Inputs!$B$4/12</f>
        <v/>
      </c>
      <c r="K343">
        <f>I343*Inputs!$B$9/12</f>
        <v/>
      </c>
      <c r="L343">
        <f>MIN(H343+J343,Inputs!$B$17)</f>
        <v/>
      </c>
      <c r="M343">
        <f>MIN(I343+K343,MAX(0,Inputs!$B$20-L343))</f>
        <v/>
      </c>
      <c r="N343">
        <f>IF(AND(I343+K343-M343&lt;=0.000001,H343+J343-L343&gt;0),MIN(H343+J343-L343,MAX(0,Inputs!$B$20-L343-M343)),0)</f>
        <v/>
      </c>
      <c r="O343">
        <f>IF(AND(Inputs!$B$12=1,I343+K343-M343&lt;=0.000001,H343+J343-L343-N343&gt;0.000001),MIN(Inputs!$B$19,H343+J343-L343-N343),0)</f>
        <v/>
      </c>
      <c r="P343">
        <f>H343+J343-L343-N343-O343</f>
        <v/>
      </c>
      <c r="Q343">
        <f>I343+K343-M343+O343</f>
        <v/>
      </c>
      <c r="R343">
        <f>R342+Inputs!$B$20-L343-M343-N343</f>
        <v/>
      </c>
      <c r="S343">
        <f>IF(P343+Q343&lt;=0.005,1,0)</f>
        <v/>
      </c>
    </row>
    <row r="344">
      <c r="A344" t="n">
        <v>342</v>
      </c>
      <c r="B344">
        <f>E343</f>
        <v/>
      </c>
      <c r="C344">
        <f>B344*Inputs!$B$4/12</f>
        <v/>
      </c>
      <c r="D344">
        <f>MIN(B344+C344,Inputs!$B$20)</f>
        <v/>
      </c>
      <c r="E344">
        <f>B344+C344-D344</f>
        <v/>
      </c>
      <c r="F344">
        <f>F343+Inputs!$B$20-D344</f>
        <v/>
      </c>
      <c r="G344">
        <f>IF(E344&lt;=0.005,1,0)</f>
        <v/>
      </c>
      <c r="H344">
        <f>P343</f>
        <v/>
      </c>
      <c r="I344">
        <f>Q343</f>
        <v/>
      </c>
      <c r="J344">
        <f>H344*Inputs!$B$4/12</f>
        <v/>
      </c>
      <c r="K344">
        <f>I344*Inputs!$B$9/12</f>
        <v/>
      </c>
      <c r="L344">
        <f>MIN(H344+J344,Inputs!$B$17)</f>
        <v/>
      </c>
      <c r="M344">
        <f>MIN(I344+K344,MAX(0,Inputs!$B$20-L344))</f>
        <v/>
      </c>
      <c r="N344">
        <f>IF(AND(I344+K344-M344&lt;=0.000001,H344+J344-L344&gt;0),MIN(H344+J344-L344,MAX(0,Inputs!$B$20-L344-M344)),0)</f>
        <v/>
      </c>
      <c r="O344">
        <f>IF(AND(Inputs!$B$12=1,I344+K344-M344&lt;=0.000001,H344+J344-L344-N344&gt;0.000001),MIN(Inputs!$B$19,H344+J344-L344-N344),0)</f>
        <v/>
      </c>
      <c r="P344">
        <f>H344+J344-L344-N344-O344</f>
        <v/>
      </c>
      <c r="Q344">
        <f>I344+K344-M344+O344</f>
        <v/>
      </c>
      <c r="R344">
        <f>R343+Inputs!$B$20-L344-M344-N344</f>
        <v/>
      </c>
      <c r="S344">
        <f>IF(P344+Q344&lt;=0.005,1,0)</f>
        <v/>
      </c>
    </row>
    <row r="345">
      <c r="A345" t="n">
        <v>343</v>
      </c>
      <c r="B345">
        <f>E344</f>
        <v/>
      </c>
      <c r="C345">
        <f>B345*Inputs!$B$4/12</f>
        <v/>
      </c>
      <c r="D345">
        <f>MIN(B345+C345,Inputs!$B$20)</f>
        <v/>
      </c>
      <c r="E345">
        <f>B345+C345-D345</f>
        <v/>
      </c>
      <c r="F345">
        <f>F344+Inputs!$B$20-D345</f>
        <v/>
      </c>
      <c r="G345">
        <f>IF(E345&lt;=0.005,1,0)</f>
        <v/>
      </c>
      <c r="H345">
        <f>P344</f>
        <v/>
      </c>
      <c r="I345">
        <f>Q344</f>
        <v/>
      </c>
      <c r="J345">
        <f>H345*Inputs!$B$4/12</f>
        <v/>
      </c>
      <c r="K345">
        <f>I345*Inputs!$B$9/12</f>
        <v/>
      </c>
      <c r="L345">
        <f>MIN(H345+J345,Inputs!$B$17)</f>
        <v/>
      </c>
      <c r="M345">
        <f>MIN(I345+K345,MAX(0,Inputs!$B$20-L345))</f>
        <v/>
      </c>
      <c r="N345">
        <f>IF(AND(I345+K345-M345&lt;=0.000001,H345+J345-L345&gt;0),MIN(H345+J345-L345,MAX(0,Inputs!$B$20-L345-M345)),0)</f>
        <v/>
      </c>
      <c r="O345">
        <f>IF(AND(Inputs!$B$12=1,I345+K345-M345&lt;=0.000001,H345+J345-L345-N345&gt;0.000001),MIN(Inputs!$B$19,H345+J345-L345-N345),0)</f>
        <v/>
      </c>
      <c r="P345">
        <f>H345+J345-L345-N345-O345</f>
        <v/>
      </c>
      <c r="Q345">
        <f>I345+K345-M345+O345</f>
        <v/>
      </c>
      <c r="R345">
        <f>R344+Inputs!$B$20-L345-M345-N345</f>
        <v/>
      </c>
      <c r="S345">
        <f>IF(P345+Q345&lt;=0.005,1,0)</f>
        <v/>
      </c>
    </row>
    <row r="346">
      <c r="A346" t="n">
        <v>344</v>
      </c>
      <c r="B346">
        <f>E345</f>
        <v/>
      </c>
      <c r="C346">
        <f>B346*Inputs!$B$4/12</f>
        <v/>
      </c>
      <c r="D346">
        <f>MIN(B346+C346,Inputs!$B$20)</f>
        <v/>
      </c>
      <c r="E346">
        <f>B346+C346-D346</f>
        <v/>
      </c>
      <c r="F346">
        <f>F345+Inputs!$B$20-D346</f>
        <v/>
      </c>
      <c r="G346">
        <f>IF(E346&lt;=0.005,1,0)</f>
        <v/>
      </c>
      <c r="H346">
        <f>P345</f>
        <v/>
      </c>
      <c r="I346">
        <f>Q345</f>
        <v/>
      </c>
      <c r="J346">
        <f>H346*Inputs!$B$4/12</f>
        <v/>
      </c>
      <c r="K346">
        <f>I346*Inputs!$B$9/12</f>
        <v/>
      </c>
      <c r="L346">
        <f>MIN(H346+J346,Inputs!$B$17)</f>
        <v/>
      </c>
      <c r="M346">
        <f>MIN(I346+K346,MAX(0,Inputs!$B$20-L346))</f>
        <v/>
      </c>
      <c r="N346">
        <f>IF(AND(I346+K346-M346&lt;=0.000001,H346+J346-L346&gt;0),MIN(H346+J346-L346,MAX(0,Inputs!$B$20-L346-M346)),0)</f>
        <v/>
      </c>
      <c r="O346">
        <f>IF(AND(Inputs!$B$12=1,I346+K346-M346&lt;=0.000001,H346+J346-L346-N346&gt;0.000001),MIN(Inputs!$B$19,H346+J346-L346-N346),0)</f>
        <v/>
      </c>
      <c r="P346">
        <f>H346+J346-L346-N346-O346</f>
        <v/>
      </c>
      <c r="Q346">
        <f>I346+K346-M346+O346</f>
        <v/>
      </c>
      <c r="R346">
        <f>R345+Inputs!$B$20-L346-M346-N346</f>
        <v/>
      </c>
      <c r="S346">
        <f>IF(P346+Q346&lt;=0.005,1,0)</f>
        <v/>
      </c>
    </row>
    <row r="347">
      <c r="A347" t="n">
        <v>345</v>
      </c>
      <c r="B347">
        <f>E346</f>
        <v/>
      </c>
      <c r="C347">
        <f>B347*Inputs!$B$4/12</f>
        <v/>
      </c>
      <c r="D347">
        <f>MIN(B347+C347,Inputs!$B$20)</f>
        <v/>
      </c>
      <c r="E347">
        <f>B347+C347-D347</f>
        <v/>
      </c>
      <c r="F347">
        <f>F346+Inputs!$B$20-D347</f>
        <v/>
      </c>
      <c r="G347">
        <f>IF(E347&lt;=0.005,1,0)</f>
        <v/>
      </c>
      <c r="H347">
        <f>P346</f>
        <v/>
      </c>
      <c r="I347">
        <f>Q346</f>
        <v/>
      </c>
      <c r="J347">
        <f>H347*Inputs!$B$4/12</f>
        <v/>
      </c>
      <c r="K347">
        <f>I347*Inputs!$B$9/12</f>
        <v/>
      </c>
      <c r="L347">
        <f>MIN(H347+J347,Inputs!$B$17)</f>
        <v/>
      </c>
      <c r="M347">
        <f>MIN(I347+K347,MAX(0,Inputs!$B$20-L347))</f>
        <v/>
      </c>
      <c r="N347">
        <f>IF(AND(I347+K347-M347&lt;=0.000001,H347+J347-L347&gt;0),MIN(H347+J347-L347,MAX(0,Inputs!$B$20-L347-M347)),0)</f>
        <v/>
      </c>
      <c r="O347">
        <f>IF(AND(Inputs!$B$12=1,I347+K347-M347&lt;=0.000001,H347+J347-L347-N347&gt;0.000001),MIN(Inputs!$B$19,H347+J347-L347-N347),0)</f>
        <v/>
      </c>
      <c r="P347">
        <f>H347+J347-L347-N347-O347</f>
        <v/>
      </c>
      <c r="Q347">
        <f>I347+K347-M347+O347</f>
        <v/>
      </c>
      <c r="R347">
        <f>R346+Inputs!$B$20-L347-M347-N347</f>
        <v/>
      </c>
      <c r="S347">
        <f>IF(P347+Q347&lt;=0.005,1,0)</f>
        <v/>
      </c>
    </row>
    <row r="348">
      <c r="A348" t="n">
        <v>346</v>
      </c>
      <c r="B348">
        <f>E347</f>
        <v/>
      </c>
      <c r="C348">
        <f>B348*Inputs!$B$4/12</f>
        <v/>
      </c>
      <c r="D348">
        <f>MIN(B348+C348,Inputs!$B$20)</f>
        <v/>
      </c>
      <c r="E348">
        <f>B348+C348-D348</f>
        <v/>
      </c>
      <c r="F348">
        <f>F347+Inputs!$B$20-D348</f>
        <v/>
      </c>
      <c r="G348">
        <f>IF(E348&lt;=0.005,1,0)</f>
        <v/>
      </c>
      <c r="H348">
        <f>P347</f>
        <v/>
      </c>
      <c r="I348">
        <f>Q347</f>
        <v/>
      </c>
      <c r="J348">
        <f>H348*Inputs!$B$4/12</f>
        <v/>
      </c>
      <c r="K348">
        <f>I348*Inputs!$B$9/12</f>
        <v/>
      </c>
      <c r="L348">
        <f>MIN(H348+J348,Inputs!$B$17)</f>
        <v/>
      </c>
      <c r="M348">
        <f>MIN(I348+K348,MAX(0,Inputs!$B$20-L348))</f>
        <v/>
      </c>
      <c r="N348">
        <f>IF(AND(I348+K348-M348&lt;=0.000001,H348+J348-L348&gt;0),MIN(H348+J348-L348,MAX(0,Inputs!$B$20-L348-M348)),0)</f>
        <v/>
      </c>
      <c r="O348">
        <f>IF(AND(Inputs!$B$12=1,I348+K348-M348&lt;=0.000001,H348+J348-L348-N348&gt;0.000001),MIN(Inputs!$B$19,H348+J348-L348-N348),0)</f>
        <v/>
      </c>
      <c r="P348">
        <f>H348+J348-L348-N348-O348</f>
        <v/>
      </c>
      <c r="Q348">
        <f>I348+K348-M348+O348</f>
        <v/>
      </c>
      <c r="R348">
        <f>R347+Inputs!$B$20-L348-M348-N348</f>
        <v/>
      </c>
      <c r="S348">
        <f>IF(P348+Q348&lt;=0.005,1,0)</f>
        <v/>
      </c>
    </row>
    <row r="349">
      <c r="A349" t="n">
        <v>347</v>
      </c>
      <c r="B349">
        <f>E348</f>
        <v/>
      </c>
      <c r="C349">
        <f>B349*Inputs!$B$4/12</f>
        <v/>
      </c>
      <c r="D349">
        <f>MIN(B349+C349,Inputs!$B$20)</f>
        <v/>
      </c>
      <c r="E349">
        <f>B349+C349-D349</f>
        <v/>
      </c>
      <c r="F349">
        <f>F348+Inputs!$B$20-D349</f>
        <v/>
      </c>
      <c r="G349">
        <f>IF(E349&lt;=0.005,1,0)</f>
        <v/>
      </c>
      <c r="H349">
        <f>P348</f>
        <v/>
      </c>
      <c r="I349">
        <f>Q348</f>
        <v/>
      </c>
      <c r="J349">
        <f>H349*Inputs!$B$4/12</f>
        <v/>
      </c>
      <c r="K349">
        <f>I349*Inputs!$B$9/12</f>
        <v/>
      </c>
      <c r="L349">
        <f>MIN(H349+J349,Inputs!$B$17)</f>
        <v/>
      </c>
      <c r="M349">
        <f>MIN(I349+K349,MAX(0,Inputs!$B$20-L349))</f>
        <v/>
      </c>
      <c r="N349">
        <f>IF(AND(I349+K349-M349&lt;=0.000001,H349+J349-L349&gt;0),MIN(H349+J349-L349,MAX(0,Inputs!$B$20-L349-M349)),0)</f>
        <v/>
      </c>
      <c r="O349">
        <f>IF(AND(Inputs!$B$12=1,I349+K349-M349&lt;=0.000001,H349+J349-L349-N349&gt;0.000001),MIN(Inputs!$B$19,H349+J349-L349-N349),0)</f>
        <v/>
      </c>
      <c r="P349">
        <f>H349+J349-L349-N349-O349</f>
        <v/>
      </c>
      <c r="Q349">
        <f>I349+K349-M349+O349</f>
        <v/>
      </c>
      <c r="R349">
        <f>R348+Inputs!$B$20-L349-M349-N349</f>
        <v/>
      </c>
      <c r="S349">
        <f>IF(P349+Q349&lt;=0.005,1,0)</f>
        <v/>
      </c>
    </row>
    <row r="350">
      <c r="A350" t="n">
        <v>348</v>
      </c>
      <c r="B350">
        <f>E349</f>
        <v/>
      </c>
      <c r="C350">
        <f>B350*Inputs!$B$4/12</f>
        <v/>
      </c>
      <c r="D350">
        <f>MIN(B350+C350,Inputs!$B$20)</f>
        <v/>
      </c>
      <c r="E350">
        <f>B350+C350-D350</f>
        <v/>
      </c>
      <c r="F350">
        <f>F349+Inputs!$B$20-D350</f>
        <v/>
      </c>
      <c r="G350">
        <f>IF(E350&lt;=0.005,1,0)</f>
        <v/>
      </c>
      <c r="H350">
        <f>P349</f>
        <v/>
      </c>
      <c r="I350">
        <f>Q349</f>
        <v/>
      </c>
      <c r="J350">
        <f>H350*Inputs!$B$4/12</f>
        <v/>
      </c>
      <c r="K350">
        <f>I350*Inputs!$B$9/12</f>
        <v/>
      </c>
      <c r="L350">
        <f>MIN(H350+J350,Inputs!$B$17)</f>
        <v/>
      </c>
      <c r="M350">
        <f>MIN(I350+K350,MAX(0,Inputs!$B$20-L350))</f>
        <v/>
      </c>
      <c r="N350">
        <f>IF(AND(I350+K350-M350&lt;=0.000001,H350+J350-L350&gt;0),MIN(H350+J350-L350,MAX(0,Inputs!$B$20-L350-M350)),0)</f>
        <v/>
      </c>
      <c r="O350">
        <f>IF(AND(Inputs!$B$12=1,I350+K350-M350&lt;=0.000001,H350+J350-L350-N350&gt;0.000001),MIN(Inputs!$B$19,H350+J350-L350-N350),0)</f>
        <v/>
      </c>
      <c r="P350">
        <f>H350+J350-L350-N350-O350</f>
        <v/>
      </c>
      <c r="Q350">
        <f>I350+K350-M350+O350</f>
        <v/>
      </c>
      <c r="R350">
        <f>R349+Inputs!$B$20-L350-M350-N350</f>
        <v/>
      </c>
      <c r="S350">
        <f>IF(P350+Q350&lt;=0.005,1,0)</f>
        <v/>
      </c>
    </row>
    <row r="351">
      <c r="A351" t="n">
        <v>349</v>
      </c>
      <c r="B351">
        <f>E350</f>
        <v/>
      </c>
      <c r="C351">
        <f>B351*Inputs!$B$4/12</f>
        <v/>
      </c>
      <c r="D351">
        <f>MIN(B351+C351,Inputs!$B$20)</f>
        <v/>
      </c>
      <c r="E351">
        <f>B351+C351-D351</f>
        <v/>
      </c>
      <c r="F351">
        <f>F350+Inputs!$B$20-D351</f>
        <v/>
      </c>
      <c r="G351">
        <f>IF(E351&lt;=0.005,1,0)</f>
        <v/>
      </c>
      <c r="H351">
        <f>P350</f>
        <v/>
      </c>
      <c r="I351">
        <f>Q350</f>
        <v/>
      </c>
      <c r="J351">
        <f>H351*Inputs!$B$4/12</f>
        <v/>
      </c>
      <c r="K351">
        <f>I351*Inputs!$B$9/12</f>
        <v/>
      </c>
      <c r="L351">
        <f>MIN(H351+J351,Inputs!$B$17)</f>
        <v/>
      </c>
      <c r="M351">
        <f>MIN(I351+K351,MAX(0,Inputs!$B$20-L351))</f>
        <v/>
      </c>
      <c r="N351">
        <f>IF(AND(I351+K351-M351&lt;=0.000001,H351+J351-L351&gt;0),MIN(H351+J351-L351,MAX(0,Inputs!$B$20-L351-M351)),0)</f>
        <v/>
      </c>
      <c r="O351">
        <f>IF(AND(Inputs!$B$12=1,I351+K351-M351&lt;=0.000001,H351+J351-L351-N351&gt;0.000001),MIN(Inputs!$B$19,H351+J351-L351-N351),0)</f>
        <v/>
      </c>
      <c r="P351">
        <f>H351+J351-L351-N351-O351</f>
        <v/>
      </c>
      <c r="Q351">
        <f>I351+K351-M351+O351</f>
        <v/>
      </c>
      <c r="R351">
        <f>R350+Inputs!$B$20-L351-M351-N351</f>
        <v/>
      </c>
      <c r="S351">
        <f>IF(P351+Q351&lt;=0.005,1,0)</f>
        <v/>
      </c>
    </row>
    <row r="352">
      <c r="A352" t="n">
        <v>350</v>
      </c>
      <c r="B352">
        <f>E351</f>
        <v/>
      </c>
      <c r="C352">
        <f>B352*Inputs!$B$4/12</f>
        <v/>
      </c>
      <c r="D352">
        <f>MIN(B352+C352,Inputs!$B$20)</f>
        <v/>
      </c>
      <c r="E352">
        <f>B352+C352-D352</f>
        <v/>
      </c>
      <c r="F352">
        <f>F351+Inputs!$B$20-D352</f>
        <v/>
      </c>
      <c r="G352">
        <f>IF(E352&lt;=0.005,1,0)</f>
        <v/>
      </c>
      <c r="H352">
        <f>P351</f>
        <v/>
      </c>
      <c r="I352">
        <f>Q351</f>
        <v/>
      </c>
      <c r="J352">
        <f>H352*Inputs!$B$4/12</f>
        <v/>
      </c>
      <c r="K352">
        <f>I352*Inputs!$B$9/12</f>
        <v/>
      </c>
      <c r="L352">
        <f>MIN(H352+J352,Inputs!$B$17)</f>
        <v/>
      </c>
      <c r="M352">
        <f>MIN(I352+K352,MAX(0,Inputs!$B$20-L352))</f>
        <v/>
      </c>
      <c r="N352">
        <f>IF(AND(I352+K352-M352&lt;=0.000001,H352+J352-L352&gt;0),MIN(H352+J352-L352,MAX(0,Inputs!$B$20-L352-M352)),0)</f>
        <v/>
      </c>
      <c r="O352">
        <f>IF(AND(Inputs!$B$12=1,I352+K352-M352&lt;=0.000001,H352+J352-L352-N352&gt;0.000001),MIN(Inputs!$B$19,H352+J352-L352-N352),0)</f>
        <v/>
      </c>
      <c r="P352">
        <f>H352+J352-L352-N352-O352</f>
        <v/>
      </c>
      <c r="Q352">
        <f>I352+K352-M352+O352</f>
        <v/>
      </c>
      <c r="R352">
        <f>R351+Inputs!$B$20-L352-M352-N352</f>
        <v/>
      </c>
      <c r="S352">
        <f>IF(P352+Q352&lt;=0.005,1,0)</f>
        <v/>
      </c>
    </row>
    <row r="353">
      <c r="A353" t="n">
        <v>351</v>
      </c>
      <c r="B353">
        <f>E352</f>
        <v/>
      </c>
      <c r="C353">
        <f>B353*Inputs!$B$4/12</f>
        <v/>
      </c>
      <c r="D353">
        <f>MIN(B353+C353,Inputs!$B$20)</f>
        <v/>
      </c>
      <c r="E353">
        <f>B353+C353-D353</f>
        <v/>
      </c>
      <c r="F353">
        <f>F352+Inputs!$B$20-D353</f>
        <v/>
      </c>
      <c r="G353">
        <f>IF(E353&lt;=0.005,1,0)</f>
        <v/>
      </c>
      <c r="H353">
        <f>P352</f>
        <v/>
      </c>
      <c r="I353">
        <f>Q352</f>
        <v/>
      </c>
      <c r="J353">
        <f>H353*Inputs!$B$4/12</f>
        <v/>
      </c>
      <c r="K353">
        <f>I353*Inputs!$B$9/12</f>
        <v/>
      </c>
      <c r="L353">
        <f>MIN(H353+J353,Inputs!$B$17)</f>
        <v/>
      </c>
      <c r="M353">
        <f>MIN(I353+K353,MAX(0,Inputs!$B$20-L353))</f>
        <v/>
      </c>
      <c r="N353">
        <f>IF(AND(I353+K353-M353&lt;=0.000001,H353+J353-L353&gt;0),MIN(H353+J353-L353,MAX(0,Inputs!$B$20-L353-M353)),0)</f>
        <v/>
      </c>
      <c r="O353">
        <f>IF(AND(Inputs!$B$12=1,I353+K353-M353&lt;=0.000001,H353+J353-L353-N353&gt;0.000001),MIN(Inputs!$B$19,H353+J353-L353-N353),0)</f>
        <v/>
      </c>
      <c r="P353">
        <f>H353+J353-L353-N353-O353</f>
        <v/>
      </c>
      <c r="Q353">
        <f>I353+K353-M353+O353</f>
        <v/>
      </c>
      <c r="R353">
        <f>R352+Inputs!$B$20-L353-M353-N353</f>
        <v/>
      </c>
      <c r="S353">
        <f>IF(P353+Q353&lt;=0.005,1,0)</f>
        <v/>
      </c>
    </row>
    <row r="354">
      <c r="A354" t="n">
        <v>352</v>
      </c>
      <c r="B354">
        <f>E353</f>
        <v/>
      </c>
      <c r="C354">
        <f>B354*Inputs!$B$4/12</f>
        <v/>
      </c>
      <c r="D354">
        <f>MIN(B354+C354,Inputs!$B$20)</f>
        <v/>
      </c>
      <c r="E354">
        <f>B354+C354-D354</f>
        <v/>
      </c>
      <c r="F354">
        <f>F353+Inputs!$B$20-D354</f>
        <v/>
      </c>
      <c r="G354">
        <f>IF(E354&lt;=0.005,1,0)</f>
        <v/>
      </c>
      <c r="H354">
        <f>P353</f>
        <v/>
      </c>
      <c r="I354">
        <f>Q353</f>
        <v/>
      </c>
      <c r="J354">
        <f>H354*Inputs!$B$4/12</f>
        <v/>
      </c>
      <c r="K354">
        <f>I354*Inputs!$B$9/12</f>
        <v/>
      </c>
      <c r="L354">
        <f>MIN(H354+J354,Inputs!$B$17)</f>
        <v/>
      </c>
      <c r="M354">
        <f>MIN(I354+K354,MAX(0,Inputs!$B$20-L354))</f>
        <v/>
      </c>
      <c r="N354">
        <f>IF(AND(I354+K354-M354&lt;=0.000001,H354+J354-L354&gt;0),MIN(H354+J354-L354,MAX(0,Inputs!$B$20-L354-M354)),0)</f>
        <v/>
      </c>
      <c r="O354">
        <f>IF(AND(Inputs!$B$12=1,I354+K354-M354&lt;=0.000001,H354+J354-L354-N354&gt;0.000001),MIN(Inputs!$B$19,H354+J354-L354-N354),0)</f>
        <v/>
      </c>
      <c r="P354">
        <f>H354+J354-L354-N354-O354</f>
        <v/>
      </c>
      <c r="Q354">
        <f>I354+K354-M354+O354</f>
        <v/>
      </c>
      <c r="R354">
        <f>R353+Inputs!$B$20-L354-M354-N354</f>
        <v/>
      </c>
      <c r="S354">
        <f>IF(P354+Q354&lt;=0.005,1,0)</f>
        <v/>
      </c>
    </row>
    <row r="355">
      <c r="A355" t="n">
        <v>353</v>
      </c>
      <c r="B355">
        <f>E354</f>
        <v/>
      </c>
      <c r="C355">
        <f>B355*Inputs!$B$4/12</f>
        <v/>
      </c>
      <c r="D355">
        <f>MIN(B355+C355,Inputs!$B$20)</f>
        <v/>
      </c>
      <c r="E355">
        <f>B355+C355-D355</f>
        <v/>
      </c>
      <c r="F355">
        <f>F354+Inputs!$B$20-D355</f>
        <v/>
      </c>
      <c r="G355">
        <f>IF(E355&lt;=0.005,1,0)</f>
        <v/>
      </c>
      <c r="H355">
        <f>P354</f>
        <v/>
      </c>
      <c r="I355">
        <f>Q354</f>
        <v/>
      </c>
      <c r="J355">
        <f>H355*Inputs!$B$4/12</f>
        <v/>
      </c>
      <c r="K355">
        <f>I355*Inputs!$B$9/12</f>
        <v/>
      </c>
      <c r="L355">
        <f>MIN(H355+J355,Inputs!$B$17)</f>
        <v/>
      </c>
      <c r="M355">
        <f>MIN(I355+K355,MAX(0,Inputs!$B$20-L355))</f>
        <v/>
      </c>
      <c r="N355">
        <f>IF(AND(I355+K355-M355&lt;=0.000001,H355+J355-L355&gt;0),MIN(H355+J355-L355,MAX(0,Inputs!$B$20-L355-M355)),0)</f>
        <v/>
      </c>
      <c r="O355">
        <f>IF(AND(Inputs!$B$12=1,I355+K355-M355&lt;=0.000001,H355+J355-L355-N355&gt;0.000001),MIN(Inputs!$B$19,H355+J355-L355-N355),0)</f>
        <v/>
      </c>
      <c r="P355">
        <f>H355+J355-L355-N355-O355</f>
        <v/>
      </c>
      <c r="Q355">
        <f>I355+K355-M355+O355</f>
        <v/>
      </c>
      <c r="R355">
        <f>R354+Inputs!$B$20-L355-M355-N355</f>
        <v/>
      </c>
      <c r="S355">
        <f>IF(P355+Q355&lt;=0.005,1,0)</f>
        <v/>
      </c>
    </row>
    <row r="356">
      <c r="A356" t="n">
        <v>354</v>
      </c>
      <c r="B356">
        <f>E355</f>
        <v/>
      </c>
      <c r="C356">
        <f>B356*Inputs!$B$4/12</f>
        <v/>
      </c>
      <c r="D356">
        <f>MIN(B356+C356,Inputs!$B$20)</f>
        <v/>
      </c>
      <c r="E356">
        <f>B356+C356-D356</f>
        <v/>
      </c>
      <c r="F356">
        <f>F355+Inputs!$B$20-D356</f>
        <v/>
      </c>
      <c r="G356">
        <f>IF(E356&lt;=0.005,1,0)</f>
        <v/>
      </c>
      <c r="H356">
        <f>P355</f>
        <v/>
      </c>
      <c r="I356">
        <f>Q355</f>
        <v/>
      </c>
      <c r="J356">
        <f>H356*Inputs!$B$4/12</f>
        <v/>
      </c>
      <c r="K356">
        <f>I356*Inputs!$B$9/12</f>
        <v/>
      </c>
      <c r="L356">
        <f>MIN(H356+J356,Inputs!$B$17)</f>
        <v/>
      </c>
      <c r="M356">
        <f>MIN(I356+K356,MAX(0,Inputs!$B$20-L356))</f>
        <v/>
      </c>
      <c r="N356">
        <f>IF(AND(I356+K356-M356&lt;=0.000001,H356+J356-L356&gt;0),MIN(H356+J356-L356,MAX(0,Inputs!$B$20-L356-M356)),0)</f>
        <v/>
      </c>
      <c r="O356">
        <f>IF(AND(Inputs!$B$12=1,I356+K356-M356&lt;=0.000001,H356+J356-L356-N356&gt;0.000001),MIN(Inputs!$B$19,H356+J356-L356-N356),0)</f>
        <v/>
      </c>
      <c r="P356">
        <f>H356+J356-L356-N356-O356</f>
        <v/>
      </c>
      <c r="Q356">
        <f>I356+K356-M356+O356</f>
        <v/>
      </c>
      <c r="R356">
        <f>R355+Inputs!$B$20-L356-M356-N356</f>
        <v/>
      </c>
      <c r="S356">
        <f>IF(P356+Q356&lt;=0.005,1,0)</f>
        <v/>
      </c>
    </row>
    <row r="357">
      <c r="A357" t="n">
        <v>355</v>
      </c>
      <c r="B357">
        <f>E356</f>
        <v/>
      </c>
      <c r="C357">
        <f>B357*Inputs!$B$4/12</f>
        <v/>
      </c>
      <c r="D357">
        <f>MIN(B357+C357,Inputs!$B$20)</f>
        <v/>
      </c>
      <c r="E357">
        <f>B357+C357-D357</f>
        <v/>
      </c>
      <c r="F357">
        <f>F356+Inputs!$B$20-D357</f>
        <v/>
      </c>
      <c r="G357">
        <f>IF(E357&lt;=0.005,1,0)</f>
        <v/>
      </c>
      <c r="H357">
        <f>P356</f>
        <v/>
      </c>
      <c r="I357">
        <f>Q356</f>
        <v/>
      </c>
      <c r="J357">
        <f>H357*Inputs!$B$4/12</f>
        <v/>
      </c>
      <c r="K357">
        <f>I357*Inputs!$B$9/12</f>
        <v/>
      </c>
      <c r="L357">
        <f>MIN(H357+J357,Inputs!$B$17)</f>
        <v/>
      </c>
      <c r="M357">
        <f>MIN(I357+K357,MAX(0,Inputs!$B$20-L357))</f>
        <v/>
      </c>
      <c r="N357">
        <f>IF(AND(I357+K357-M357&lt;=0.000001,H357+J357-L357&gt;0),MIN(H357+J357-L357,MAX(0,Inputs!$B$20-L357-M357)),0)</f>
        <v/>
      </c>
      <c r="O357">
        <f>IF(AND(Inputs!$B$12=1,I357+K357-M357&lt;=0.000001,H357+J357-L357-N357&gt;0.000001),MIN(Inputs!$B$19,H357+J357-L357-N357),0)</f>
        <v/>
      </c>
      <c r="P357">
        <f>H357+J357-L357-N357-O357</f>
        <v/>
      </c>
      <c r="Q357">
        <f>I357+K357-M357+O357</f>
        <v/>
      </c>
      <c r="R357">
        <f>R356+Inputs!$B$20-L357-M357-N357</f>
        <v/>
      </c>
      <c r="S357">
        <f>IF(P357+Q357&lt;=0.005,1,0)</f>
        <v/>
      </c>
    </row>
    <row r="358">
      <c r="A358" t="n">
        <v>356</v>
      </c>
      <c r="B358">
        <f>E357</f>
        <v/>
      </c>
      <c r="C358">
        <f>B358*Inputs!$B$4/12</f>
        <v/>
      </c>
      <c r="D358">
        <f>MIN(B358+C358,Inputs!$B$20)</f>
        <v/>
      </c>
      <c r="E358">
        <f>B358+C358-D358</f>
        <v/>
      </c>
      <c r="F358">
        <f>F357+Inputs!$B$20-D358</f>
        <v/>
      </c>
      <c r="G358">
        <f>IF(E358&lt;=0.005,1,0)</f>
        <v/>
      </c>
      <c r="H358">
        <f>P357</f>
        <v/>
      </c>
      <c r="I358">
        <f>Q357</f>
        <v/>
      </c>
      <c r="J358">
        <f>H358*Inputs!$B$4/12</f>
        <v/>
      </c>
      <c r="K358">
        <f>I358*Inputs!$B$9/12</f>
        <v/>
      </c>
      <c r="L358">
        <f>MIN(H358+J358,Inputs!$B$17)</f>
        <v/>
      </c>
      <c r="M358">
        <f>MIN(I358+K358,MAX(0,Inputs!$B$20-L358))</f>
        <v/>
      </c>
      <c r="N358">
        <f>IF(AND(I358+K358-M358&lt;=0.000001,H358+J358-L358&gt;0),MIN(H358+J358-L358,MAX(0,Inputs!$B$20-L358-M358)),0)</f>
        <v/>
      </c>
      <c r="O358">
        <f>IF(AND(Inputs!$B$12=1,I358+K358-M358&lt;=0.000001,H358+J358-L358-N358&gt;0.000001),MIN(Inputs!$B$19,H358+J358-L358-N358),0)</f>
        <v/>
      </c>
      <c r="P358">
        <f>H358+J358-L358-N358-O358</f>
        <v/>
      </c>
      <c r="Q358">
        <f>I358+K358-M358+O358</f>
        <v/>
      </c>
      <c r="R358">
        <f>R357+Inputs!$B$20-L358-M358-N358</f>
        <v/>
      </c>
      <c r="S358">
        <f>IF(P358+Q358&lt;=0.005,1,0)</f>
        <v/>
      </c>
    </row>
    <row r="359">
      <c r="A359" t="n">
        <v>357</v>
      </c>
      <c r="B359">
        <f>E358</f>
        <v/>
      </c>
      <c r="C359">
        <f>B359*Inputs!$B$4/12</f>
        <v/>
      </c>
      <c r="D359">
        <f>MIN(B359+C359,Inputs!$B$20)</f>
        <v/>
      </c>
      <c r="E359">
        <f>B359+C359-D359</f>
        <v/>
      </c>
      <c r="F359">
        <f>F358+Inputs!$B$20-D359</f>
        <v/>
      </c>
      <c r="G359">
        <f>IF(E359&lt;=0.005,1,0)</f>
        <v/>
      </c>
      <c r="H359">
        <f>P358</f>
        <v/>
      </c>
      <c r="I359">
        <f>Q358</f>
        <v/>
      </c>
      <c r="J359">
        <f>H359*Inputs!$B$4/12</f>
        <v/>
      </c>
      <c r="K359">
        <f>I359*Inputs!$B$9/12</f>
        <v/>
      </c>
      <c r="L359">
        <f>MIN(H359+J359,Inputs!$B$17)</f>
        <v/>
      </c>
      <c r="M359">
        <f>MIN(I359+K359,MAX(0,Inputs!$B$20-L359))</f>
        <v/>
      </c>
      <c r="N359">
        <f>IF(AND(I359+K359-M359&lt;=0.000001,H359+J359-L359&gt;0),MIN(H359+J359-L359,MAX(0,Inputs!$B$20-L359-M359)),0)</f>
        <v/>
      </c>
      <c r="O359">
        <f>IF(AND(Inputs!$B$12=1,I359+K359-M359&lt;=0.000001,H359+J359-L359-N359&gt;0.000001),MIN(Inputs!$B$19,H359+J359-L359-N359),0)</f>
        <v/>
      </c>
      <c r="P359">
        <f>H359+J359-L359-N359-O359</f>
        <v/>
      </c>
      <c r="Q359">
        <f>I359+K359-M359+O359</f>
        <v/>
      </c>
      <c r="R359">
        <f>R358+Inputs!$B$20-L359-M359-N359</f>
        <v/>
      </c>
      <c r="S359">
        <f>IF(P359+Q359&lt;=0.005,1,0)</f>
        <v/>
      </c>
    </row>
    <row r="360">
      <c r="A360" t="n">
        <v>358</v>
      </c>
      <c r="B360">
        <f>E359</f>
        <v/>
      </c>
      <c r="C360">
        <f>B360*Inputs!$B$4/12</f>
        <v/>
      </c>
      <c r="D360">
        <f>MIN(B360+C360,Inputs!$B$20)</f>
        <v/>
      </c>
      <c r="E360">
        <f>B360+C360-D360</f>
        <v/>
      </c>
      <c r="F360">
        <f>F359+Inputs!$B$20-D360</f>
        <v/>
      </c>
      <c r="G360">
        <f>IF(E360&lt;=0.005,1,0)</f>
        <v/>
      </c>
      <c r="H360">
        <f>P359</f>
        <v/>
      </c>
      <c r="I360">
        <f>Q359</f>
        <v/>
      </c>
      <c r="J360">
        <f>H360*Inputs!$B$4/12</f>
        <v/>
      </c>
      <c r="K360">
        <f>I360*Inputs!$B$9/12</f>
        <v/>
      </c>
      <c r="L360">
        <f>MIN(H360+J360,Inputs!$B$17)</f>
        <v/>
      </c>
      <c r="M360">
        <f>MIN(I360+K360,MAX(0,Inputs!$B$20-L360))</f>
        <v/>
      </c>
      <c r="N360">
        <f>IF(AND(I360+K360-M360&lt;=0.000001,H360+J360-L360&gt;0),MIN(H360+J360-L360,MAX(0,Inputs!$B$20-L360-M360)),0)</f>
        <v/>
      </c>
      <c r="O360">
        <f>IF(AND(Inputs!$B$12=1,I360+K360-M360&lt;=0.000001,H360+J360-L360-N360&gt;0.000001),MIN(Inputs!$B$19,H360+J360-L360-N360),0)</f>
        <v/>
      </c>
      <c r="P360">
        <f>H360+J360-L360-N360-O360</f>
        <v/>
      </c>
      <c r="Q360">
        <f>I360+K360-M360+O360</f>
        <v/>
      </c>
      <c r="R360">
        <f>R359+Inputs!$B$20-L360-M360-N360</f>
        <v/>
      </c>
      <c r="S360">
        <f>IF(P360+Q360&lt;=0.005,1,0)</f>
        <v/>
      </c>
    </row>
    <row r="361">
      <c r="A361" t="n">
        <v>359</v>
      </c>
      <c r="B361">
        <f>E360</f>
        <v/>
      </c>
      <c r="C361">
        <f>B361*Inputs!$B$4/12</f>
        <v/>
      </c>
      <c r="D361">
        <f>MIN(B361+C361,Inputs!$B$20)</f>
        <v/>
      </c>
      <c r="E361">
        <f>B361+C361-D361</f>
        <v/>
      </c>
      <c r="F361">
        <f>F360+Inputs!$B$20-D361</f>
        <v/>
      </c>
      <c r="G361">
        <f>IF(E361&lt;=0.005,1,0)</f>
        <v/>
      </c>
      <c r="H361">
        <f>P360</f>
        <v/>
      </c>
      <c r="I361">
        <f>Q360</f>
        <v/>
      </c>
      <c r="J361">
        <f>H361*Inputs!$B$4/12</f>
        <v/>
      </c>
      <c r="K361">
        <f>I361*Inputs!$B$9/12</f>
        <v/>
      </c>
      <c r="L361">
        <f>MIN(H361+J361,Inputs!$B$17)</f>
        <v/>
      </c>
      <c r="M361">
        <f>MIN(I361+K361,MAX(0,Inputs!$B$20-L361))</f>
        <v/>
      </c>
      <c r="N361">
        <f>IF(AND(I361+K361-M361&lt;=0.000001,H361+J361-L361&gt;0),MIN(H361+J361-L361,MAX(0,Inputs!$B$20-L361-M361)),0)</f>
        <v/>
      </c>
      <c r="O361">
        <f>IF(AND(Inputs!$B$12=1,I361+K361-M361&lt;=0.000001,H361+J361-L361-N361&gt;0.000001),MIN(Inputs!$B$19,H361+J361-L361-N361),0)</f>
        <v/>
      </c>
      <c r="P361">
        <f>H361+J361-L361-N361-O361</f>
        <v/>
      </c>
      <c r="Q361">
        <f>I361+K361-M361+O361</f>
        <v/>
      </c>
      <c r="R361">
        <f>R360+Inputs!$B$20-L361-M361-N361</f>
        <v/>
      </c>
      <c r="S361">
        <f>IF(P361+Q361&lt;=0.005,1,0)</f>
        <v/>
      </c>
    </row>
    <row r="362">
      <c r="A362" t="n">
        <v>360</v>
      </c>
      <c r="B362">
        <f>E361</f>
        <v/>
      </c>
      <c r="C362">
        <f>B362*Inputs!$B$4/12</f>
        <v/>
      </c>
      <c r="D362">
        <f>MIN(B362+C362,Inputs!$B$20)</f>
        <v/>
      </c>
      <c r="E362">
        <f>B362+C362-D362</f>
        <v/>
      </c>
      <c r="F362">
        <f>F361+Inputs!$B$20-D362</f>
        <v/>
      </c>
      <c r="G362">
        <f>IF(E362&lt;=0.005,1,0)</f>
        <v/>
      </c>
      <c r="H362">
        <f>P361</f>
        <v/>
      </c>
      <c r="I362">
        <f>Q361</f>
        <v/>
      </c>
      <c r="J362">
        <f>H362*Inputs!$B$4/12</f>
        <v/>
      </c>
      <c r="K362">
        <f>I362*Inputs!$B$9/12</f>
        <v/>
      </c>
      <c r="L362">
        <f>MIN(H362+J362,Inputs!$B$17)</f>
        <v/>
      </c>
      <c r="M362">
        <f>MIN(I362+K362,MAX(0,Inputs!$B$20-L362))</f>
        <v/>
      </c>
      <c r="N362">
        <f>IF(AND(I362+K362-M362&lt;=0.000001,H362+J362-L362&gt;0),MIN(H362+J362-L362,MAX(0,Inputs!$B$20-L362-M362)),0)</f>
        <v/>
      </c>
      <c r="O362">
        <f>IF(AND(Inputs!$B$12=1,I362+K362-M362&lt;=0.000001,H362+J362-L362-N362&gt;0.000001),MIN(Inputs!$B$19,H362+J362-L362-N362),0)</f>
        <v/>
      </c>
      <c r="P362">
        <f>H362+J362-L362-N362-O362</f>
        <v/>
      </c>
      <c r="Q362">
        <f>I362+K362-M362+O362</f>
        <v/>
      </c>
      <c r="R362">
        <f>R361+Inputs!$B$20-L362-M362-N362</f>
        <v/>
      </c>
      <c r="S362">
        <f>IF(P362+Q362&lt;=0.005,1,0)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8" customWidth="1" min="1" max="1"/>
    <col width="18" customWidth="1" min="2" max="2"/>
  </cols>
  <sheetData>
    <row r="1">
      <c r="A1" s="3" t="inlineStr">
        <is>
          <t>Result</t>
        </is>
      </c>
      <c r="B1" s="3" t="inlineStr">
        <is>
          <t>Value</t>
        </is>
      </c>
    </row>
    <row r="2">
      <c r="A2" t="inlineStr">
        <is>
          <t>Horizon T (months)</t>
        </is>
      </c>
      <c r="B2" s="5">
        <f>Inputs!B5</f>
        <v/>
      </c>
    </row>
    <row r="3">
      <c r="A3" t="inlineStr">
        <is>
          <t>S0 months to payoff (minimum payments)</t>
        </is>
      </c>
      <c r="B3" s="5">
        <f>Inputs!B5</f>
        <v/>
      </c>
    </row>
    <row r="4">
      <c r="A4" t="inlineStr">
        <is>
          <t>S1 months to debt-free (extra principal)</t>
        </is>
      </c>
      <c r="B4" s="5">
        <f>MATCH(1,Schedule!$G$2:$G$362,0)-1</f>
        <v/>
      </c>
    </row>
    <row r="5">
      <c r="A5" t="inlineStr">
        <is>
          <t>S2 months to debt-free (HELOC chunk path)</t>
        </is>
      </c>
      <c r="B5" s="5">
        <f>MATCH(1,Schedule!$S$2:$S$362,0)-1</f>
        <v/>
      </c>
    </row>
    <row r="6">
      <c r="A6" t="inlineStr">
        <is>
          <t>S1 interest paid ($, to horizon)</t>
        </is>
      </c>
      <c r="B6" s="5">
        <f>SUMIF(Schedule!$A$2:$A$362,"&lt;="&amp;B2,Schedule!$C$2:$C$362)</f>
        <v/>
      </c>
    </row>
    <row r="7">
      <c r="A7" t="inlineStr">
        <is>
          <t>S2 interest paid, mortgage + line ($, to horizon)</t>
        </is>
      </c>
      <c r="B7" s="5">
        <f>SUMIF(Schedule!$A$2:$A$362,"&lt;="&amp;B2,Schedule!$J$2:$J$362)+SUMIF(Schedule!$A$2:$A$362,"&lt;="&amp;B2,Schedule!$K$2:$K$362)</f>
        <v/>
      </c>
    </row>
    <row r="8">
      <c r="A8" t="inlineStr">
        <is>
          <t>S1 net position at horizon ($)</t>
        </is>
      </c>
      <c r="B8" s="5">
        <f>INDEX(Schedule!$F$2:$F$362,B2+1)-INDEX(Schedule!$E$2:$E$362,B2+1)</f>
        <v/>
      </c>
    </row>
    <row r="9">
      <c r="A9" t="inlineStr">
        <is>
          <t>S2 net position at horizon ($)</t>
        </is>
      </c>
      <c r="B9" s="5">
        <f>INDEX(Schedule!$R$2:$R$362,B2+1)-INDEX(Schedule!$P$2:$P$362,B2+1)-INDEX(Schedule!$Q$2:$Q$362,B2+1)</f>
        <v/>
      </c>
    </row>
    <row r="10">
      <c r="A10" t="inlineStr">
        <is>
          <t>S0 net position at horizon ($) = surplus x T</t>
        </is>
      </c>
      <c r="B10" s="5">
        <f>Inputs!B6*B2</f>
        <v/>
      </c>
    </row>
    <row r="11">
      <c r="A11" t="inlineStr">
        <is>
          <t>Peak line balance in S2 ($)</t>
        </is>
      </c>
      <c r="B11" s="5">
        <f>MAX(Schedule!$Q$2:$Q$362)</f>
        <v/>
      </c>
    </row>
    <row r="12">
      <c r="A12" t="inlineStr">
        <is>
          <t>Mortgage-paid-off month in S2: see Schedule column P (first row at 0)</t>
        </is>
      </c>
      <c r="B12" s="5" t="n"/>
    </row>
    <row r="13">
      <c r="A13" t="inlineStr"/>
    </row>
    <row r="14">
      <c r="A14" t="inlineStr">
        <is>
          <t>GAP: S2 net minus S1 net ($). Positive = HELOC path ahead</t>
        </is>
      </c>
      <c r="B14" s="5">
        <f>B9-B8</f>
        <v/>
      </c>
    </row>
    <row r="15">
      <c r="A15" t="inlineStr">
        <is>
          <t>Goal Seek target: set this cell to 0 by changing Inputs!B9</t>
        </is>
      </c>
      <c r="B15" s="5">
        <f>B14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84" customWidth="1" min="1" max="1"/>
    <col width="18" customWidth="1" min="2" max="2"/>
  </cols>
  <sheetData>
    <row r="1">
      <c r="A1" s="3" t="inlineStr">
        <is>
          <t>Freeze test (S2)</t>
        </is>
      </c>
      <c r="B1" s="3" t="inlineStr">
        <is>
          <t>Value</t>
        </is>
      </c>
    </row>
    <row r="2">
      <c r="A2" t="inlineStr">
        <is>
          <t>Month the lender stops new draws (edit)</t>
        </is>
      </c>
      <c r="B2" s="4" t="n">
        <v>12</v>
      </c>
    </row>
    <row r="3">
      <c r="A3" t="inlineStr">
        <is>
          <t>Line balance at that month ($)</t>
        </is>
      </c>
      <c r="B3" s="5">
        <f>INDEX(Schedule!$Q$2:$Q$362,B2+1)</f>
        <v/>
      </c>
    </row>
    <row r="4">
      <c r="A4" t="inlineStr">
        <is>
          <t>Mortgage balance at that month ($)</t>
        </is>
      </c>
      <c r="B4" s="5">
        <f>INDEX(Schedule!$P$2:$P$362,B2+1)</f>
        <v/>
      </c>
    </row>
    <row r="5">
      <c r="A5" t="inlineStr">
        <is>
          <t>Line interest-only payment ($/mo)</t>
        </is>
      </c>
      <c r="B5" s="5">
        <f>B3*Inputs!B9/12</f>
        <v/>
      </c>
    </row>
    <row r="6">
      <c r="A6" t="inlineStr">
        <is>
          <t>Monthly obligations with no new draws ($): P + escrow + expenses + line interest</t>
        </is>
      </c>
      <c r="B6" s="5">
        <f>Inputs!B17+Inputs!B14+Inputs!B21+B5</f>
        <v/>
      </c>
    </row>
    <row r="7">
      <c r="A7" t="inlineStr">
        <is>
          <t>Take-home income ($/mo)</t>
        </is>
      </c>
      <c r="B7" s="5">
        <f>Inputs!B13</f>
        <v/>
      </c>
    </row>
    <row r="8">
      <c r="A8" t="inlineStr">
        <is>
          <t>Monthly margin with no new draws ($)</t>
        </is>
      </c>
      <c r="B8" s="5">
        <f>B7-B6</f>
        <v/>
      </c>
    </row>
    <row r="9">
      <c r="A9" t="inlineStr">
        <is>
          <t>Cash needed for 6 months with NO income ($)</t>
        </is>
      </c>
      <c r="B9" s="5">
        <f>6*B6</f>
        <v/>
      </c>
    </row>
    <row r="11">
      <c r="A11" t="inlineStr">
        <is>
          <t>The extra-payments path (S1) has no line: there is nothing to freeze, and also nothing to draw on. Cash on hand is the only buffer.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4" customWidth="1" min="1" max="1"/>
    <col width="20" customWidth="1" min="2" max="2"/>
    <col width="20" customWidth="1" min="3" max="3"/>
    <col width="20" customWidth="1" min="4" max="4"/>
  </cols>
  <sheetData>
    <row r="1">
      <c r="A1" s="3" t="inlineStr">
        <is>
          <t>Check</t>
        </is>
      </c>
      <c r="B1" s="3" t="inlineStr">
        <is>
          <t>Model</t>
        </is>
      </c>
      <c r="C1" s="3" t="inlineStr">
        <is>
          <t>Closed form / Excel</t>
        </is>
      </c>
      <c r="D1" s="3" t="inlineStr">
        <is>
          <t>Pass?</t>
        </is>
      </c>
    </row>
    <row r="2">
      <c r="A2" t="inlineStr">
        <is>
          <t>S1 months to debt-free vs ROUNDUP(NPER)</t>
        </is>
      </c>
      <c r="B2">
        <f>Results!B4</f>
        <v/>
      </c>
      <c r="C2">
        <f>ROUNDUP(NPER(Inputs!B4/12,-Inputs!B20,Inputs!B3),0)</f>
        <v/>
      </c>
      <c r="D2">
        <f>IF(B2=C2,"PASS","FAIL")</f>
        <v/>
      </c>
    </row>
    <row r="3">
      <c r="A3" t="inlineStr">
        <is>
          <t>S0 months vs ROUNDUP(NPER) at payment P</t>
        </is>
      </c>
      <c r="B3">
        <f>Results!B3</f>
        <v/>
      </c>
      <c r="C3">
        <f>ROUNDUP(NPER(Inputs!B4/12,-Inputs!B17,Inputs!B3),0)</f>
        <v/>
      </c>
      <c r="D3">
        <f>IF(ABS(B3-C3)&lt;=1,"PASS","FAIL")</f>
        <v/>
      </c>
    </row>
    <row r="4">
      <c r="A4" t="inlineStr">
        <is>
          <t>S1 total interest vs closed form with final partial payment ($)</t>
        </is>
      </c>
      <c r="B4">
        <f>Results!B6</f>
        <v/>
      </c>
      <c r="C4">
        <f>Inputs!B20*(C2-1)+(Inputs!B3*(1+Inputs!B4/12)^(C2-1)-Inputs!B20*((1+Inputs!B4/12)^(C2-1)-1)/(Inputs!B4/12))*(1+Inputs!B4/12)-Inputs!B3</f>
        <v/>
      </c>
      <c r="D4">
        <f>IF(ABS(B4-C4)&lt;1,"PASS","FAIL")</f>
        <v/>
      </c>
    </row>
    <row r="5">
      <c r="A5" t="inlineStr">
        <is>
          <t>S1 conservation: cash in = retained + principal + interest ($)</t>
        </is>
      </c>
      <c r="B5">
        <f>INDEX(Schedule!$F$2:$F$362,Inputs!B5+1)+Inputs!B3+Results!B6</f>
        <v/>
      </c>
      <c r="C5">
        <f>Inputs!B20*Inputs!B5</f>
        <v/>
      </c>
      <c r="D5">
        <f>IF(ABS(B5-C5)&lt;0.01,"PASS","FAIL")</f>
        <v/>
      </c>
    </row>
    <row r="6">
      <c r="A6" t="inlineStr">
        <is>
          <t>S2 conservation: cash in = retained + fee + principal repaid + interest ($)</t>
        </is>
      </c>
      <c r="B6">
        <f>INDEX(Schedule!$R$2:$R$362,Inputs!B5+1)+Inputs!B10+Inputs!B3+Results!B7-INDEX(Schedule!$P$2:$P$362,Inputs!B5+1)-INDEX(Schedule!$Q$2:$Q$362,Inputs!B5+1)</f>
        <v/>
      </c>
      <c r="C6">
        <f>Inputs!B20*Inputs!B5</f>
        <v/>
      </c>
      <c r="D6">
        <f>IF(ABS(B6-C6)&lt;0.01,"PASS","FAIL")</f>
        <v/>
      </c>
    </row>
    <row r="8">
      <c r="A8" t="inlineStr">
        <is>
          <t>Identity test (do by hand): set HELOC rate = mortgage rate and fee = 0 on Inputs; the gap on Results!B14 must be 0.00. If it is not, do not trust any S2 number.</t>
        </is>
      </c>
    </row>
    <row r="9">
      <c r="A9" t="inlineStr">
        <is>
          <t>Not checked this way: S2 has no closed form. The published RM-1.1 run was also reproduced by a second script in another language; a second human check is still pending.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80" customWidth="1" min="1" max="1"/>
    <col width="16" customWidth="1" min="2" max="2"/>
  </cols>
  <sheetData>
    <row r="1">
      <c r="A1" s="3" t="inlineStr">
        <is>
          <t>PASTED VALUES from the scripted RM-1.1 run (orange). Break-even HELOC rate minus mortgage rate, in percentage points, fee case F1 ($750) unless stated.</t>
        </is>
      </c>
    </row>
    <row r="2">
      <c r="A2" t="inlineStr">
        <is>
          <t>Negative = the HELOC path needs a line rate BELOW the mortgage rate to end level. 'none' = behind even at a 0% line rate.</t>
        </is>
      </c>
    </row>
    <row r="4">
      <c r="A4" s="3" t="inlineStr">
        <is>
          <t>Loan B: baseline gap (points)</t>
        </is>
      </c>
      <c r="B4" s="7" t="n">
        <v>-0.2232</v>
      </c>
    </row>
    <row r="5">
      <c r="A5" t="inlineStr">
        <is>
          <t>balance: balance x0.8</t>
        </is>
      </c>
      <c r="B5" s="8" t="n">
        <v>-0.2652</v>
      </c>
    </row>
    <row r="6">
      <c r="A6" t="inlineStr">
        <is>
          <t>balance: balance x1.2</t>
        </is>
      </c>
      <c r="B6" s="8" t="n">
        <v>-0.1879</v>
      </c>
    </row>
    <row r="7">
      <c r="A7" t="inlineStr">
        <is>
          <t>term: remaining term -60 mo</t>
        </is>
      </c>
      <c r="B7" s="8" t="n">
        <v>-0.26</v>
      </c>
    </row>
    <row r="8">
      <c r="A8" t="inlineStr">
        <is>
          <t>term: remaining term +60 mo</t>
        </is>
      </c>
      <c r="B8" s="8" t="n">
        <v>-0.1955</v>
      </c>
    </row>
    <row r="9">
      <c r="A9" t="inlineStr">
        <is>
          <t>surplus: surplus x0.5</t>
        </is>
      </c>
      <c r="B9" s="8" t="n">
        <v>-0.1324</v>
      </c>
    </row>
    <row r="10">
      <c r="A10" t="inlineStr">
        <is>
          <t>surplus: surplus x2</t>
        </is>
      </c>
      <c r="B10" s="8" t="n">
        <v>-0.3778</v>
      </c>
    </row>
    <row r="11">
      <c r="A11" t="inlineStr">
        <is>
          <t>chunk: chunk = 1x surplus</t>
        </is>
      </c>
      <c r="B11" s="7" t="inlineStr">
        <is>
          <t>none</t>
        </is>
      </c>
    </row>
    <row r="12">
      <c r="A12" t="inlineStr">
        <is>
          <t>chunk: chunk = 3x surplus</t>
        </is>
      </c>
      <c r="B12" s="8" t="n">
        <v>-3.25</v>
      </c>
    </row>
    <row r="13">
      <c r="A13" t="inlineStr">
        <is>
          <t>chunk: chunk = full line</t>
        </is>
      </c>
      <c r="B13" s="8" t="n">
        <v>-0.2232</v>
      </c>
    </row>
    <row r="14">
      <c r="A14" t="inlineStr">
        <is>
          <t>redeploy: redeploy: immediate</t>
        </is>
      </c>
      <c r="B14" s="8" t="n">
        <v>-0.2232</v>
      </c>
    </row>
    <row r="15">
      <c r="A15" t="inlineStr">
        <is>
          <t>redeploy: redeploy: none (one chunk)</t>
        </is>
      </c>
      <c r="B15" s="8" t="n">
        <v>-0.4815</v>
      </c>
    </row>
    <row r="16">
      <c r="A16" t="inlineStr">
        <is>
          <t>convention: line interest: opening balance</t>
        </is>
      </c>
      <c r="B16" s="8" t="n">
        <v>-0.2232</v>
      </c>
    </row>
    <row r="17">
      <c r="A17" t="inlineStr">
        <is>
          <t>convention: paycheck parking (whole take-home deposited day 1, spent evenly)</t>
        </is>
      </c>
      <c r="B17" s="8" t="n">
        <v>0.2665</v>
      </c>
    </row>
    <row r="18">
      <c r="A18" t="inlineStr">
        <is>
          <t>fees: fee case F0 ($0)</t>
        </is>
      </c>
      <c r="B18" s="8" t="n">
        <v>0</v>
      </c>
    </row>
    <row r="19">
      <c r="A19" t="inlineStr">
        <is>
          <t>fees: fee case F1 ($750)</t>
        </is>
      </c>
      <c r="B19" s="8" t="n">
        <v>-0.2232</v>
      </c>
    </row>
    <row r="20">
      <c r="A20" t="inlineStr">
        <is>
          <t>fees: fee case F2 ($2500)</t>
        </is>
      </c>
      <c r="B20" s="8" t="n">
        <v>-0.7426</v>
      </c>
    </row>
    <row r="22">
      <c r="A22" s="3" t="inlineStr">
        <is>
          <t>Loan A: baseline gap (points)</t>
        </is>
      </c>
      <c r="B22" s="7" t="n">
        <v>-0.1434</v>
      </c>
    </row>
    <row r="23">
      <c r="A23" t="inlineStr">
        <is>
          <t>balance: balance x0.8</t>
        </is>
      </c>
      <c r="B23" s="8" t="n">
        <v>-0.1648</v>
      </c>
    </row>
    <row r="24">
      <c r="A24" t="inlineStr">
        <is>
          <t>balance: balance x1.2</t>
        </is>
      </c>
      <c r="B24" s="8" t="n">
        <v>-0.1258</v>
      </c>
    </row>
    <row r="25">
      <c r="A25" t="inlineStr">
        <is>
          <t>term: remaining term -60 mo</t>
        </is>
      </c>
      <c r="B25" s="8" t="n">
        <v>-0.1555</v>
      </c>
    </row>
    <row r="26">
      <c r="A26" t="inlineStr">
        <is>
          <t>term: remaining term +60 mo</t>
        </is>
      </c>
      <c r="B26" s="8" t="n">
        <v>-0.1352</v>
      </c>
    </row>
    <row r="27">
      <c r="A27" t="inlineStr">
        <is>
          <t>surplus: surplus x0.5</t>
        </is>
      </c>
      <c r="B27" s="8" t="n">
        <v>-0.0765</v>
      </c>
    </row>
    <row r="28">
      <c r="A28" t="inlineStr">
        <is>
          <t>surplus: surplus x2</t>
        </is>
      </c>
      <c r="B28" s="8" t="n">
        <v>-0.2608</v>
      </c>
    </row>
    <row r="29">
      <c r="A29" t="inlineStr">
        <is>
          <t>chunk: chunk = 1x surplus</t>
        </is>
      </c>
      <c r="B29" s="8" t="n">
        <v>-6.5</v>
      </c>
    </row>
    <row r="30">
      <c r="A30" t="inlineStr">
        <is>
          <t>chunk: chunk = 3x surplus</t>
        </is>
      </c>
      <c r="B30" s="8" t="n">
        <v>-2.2141</v>
      </c>
    </row>
    <row r="31">
      <c r="A31" t="inlineStr">
        <is>
          <t>chunk: chunk = full line</t>
        </is>
      </c>
      <c r="B31" s="8" t="n">
        <v>-0.1434</v>
      </c>
    </row>
    <row r="32">
      <c r="A32" t="inlineStr">
        <is>
          <t>redeploy: redeploy: immediate</t>
        </is>
      </c>
      <c r="B32" s="8" t="n">
        <v>-0.1434</v>
      </c>
    </row>
    <row r="33">
      <c r="A33" t="inlineStr">
        <is>
          <t>redeploy: redeploy: none (one chunk)</t>
        </is>
      </c>
      <c r="B33" s="8" t="n">
        <v>-0.3381</v>
      </c>
    </row>
    <row r="34">
      <c r="A34" t="inlineStr">
        <is>
          <t>convention: line interest: opening balance</t>
        </is>
      </c>
      <c r="B34" s="8" t="n">
        <v>-0.1434</v>
      </c>
    </row>
    <row r="35">
      <c r="A35" t="inlineStr">
        <is>
          <t>convention: paycheck parking (whole take-home deposited day 1, spent evenly)</t>
        </is>
      </c>
      <c r="B35" s="8" t="n">
        <v>0.9932</v>
      </c>
    </row>
    <row r="36">
      <c r="A36" t="inlineStr">
        <is>
          <t>fees: fee case F0 ($0)</t>
        </is>
      </c>
      <c r="B36" s="8" t="n">
        <v>0</v>
      </c>
    </row>
    <row r="37">
      <c r="A37" t="inlineStr">
        <is>
          <t>fees: fee case F1 ($750)</t>
        </is>
      </c>
      <c r="B37" s="8" t="n">
        <v>-0.1434</v>
      </c>
    </row>
    <row r="38">
      <c r="A38" t="inlineStr">
        <is>
          <t>fees: fee case F2 ($2500)</t>
        </is>
      </c>
      <c r="B38" s="8" t="n">
        <v>-0.4811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2026-09-20T18:51:53Z</dcterms:created>
  <dcterms:modified xmlns:dcterms="http://purl.org/dc/terms/" xmlns:xsi="http://www.w3.org/2001/XMLSchema-instance" xsi:type="dcterms:W3CDTF">2026-09-20T18:51:53Z</dcterms:modified>
</cp:coreProperties>
</file>